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C:\Users\francisco.frias\OneDrive - Ministerio de la Mujer\Escritorio\INFORMES ANGELINAS ENERO JUNIO 2024\"/>
    </mc:Choice>
  </mc:AlternateContent>
  <xr:revisionPtr revIDLastSave="0" documentId="8_{40F7B040-908F-4CC9-8E2C-EB434A0E6087}" xr6:coauthVersionLast="47" xr6:coauthVersionMax="47" xr10:uidLastSave="{00000000-0000-0000-0000-000000000000}"/>
  <bookViews>
    <workbookView xWindow="-120" yWindow="-120" windowWidth="20730" windowHeight="11040" xr2:uid="{00000000-000D-0000-FFFF-FFFF00000000}"/>
  </bookViews>
  <sheets>
    <sheet name="Report_ Final_V3" sheetId="1" r:id="rId1"/>
    <sheet name="Sheet1" sheetId="2" r:id="rId2"/>
  </sheets>
  <definedNames>
    <definedName name="_xlnm.Print_Area" localSheetId="0">'Report_ Final_V3'!$A$1:$BE$199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163" i="1" l="1"/>
  <c r="AE32" i="1"/>
  <c r="AE160" i="1"/>
  <c r="AE161" i="1"/>
  <c r="AE164" i="1" l="1"/>
  <c r="AG163" i="1"/>
  <c r="AG162" i="1"/>
  <c r="AC162" i="1"/>
  <c r="AH160" i="1"/>
  <c r="AG160" i="1"/>
  <c r="AG106" i="1" l="1"/>
  <c r="AJ105" i="1"/>
  <c r="AE71" i="1"/>
  <c r="AH70" i="1"/>
  <c r="AE70" i="1"/>
  <c r="AC70" i="1"/>
  <c r="AE31" i="1" l="1"/>
  <c r="AI26" i="1"/>
  <c r="AJ70" i="1" l="1"/>
  <c r="AJ31" i="1" l="1"/>
  <c r="AL31" i="1"/>
  <c r="AL32" i="1"/>
  <c r="AI98" i="1" l="1"/>
  <c r="AJ30" i="1"/>
  <c r="AL30" i="1"/>
  <c r="AI66" i="1"/>
  <c r="AL106" i="1" l="1"/>
  <c r="BS82" i="1" l="1"/>
  <c r="AL162" i="1" l="1"/>
  <c r="AJ162" i="1"/>
  <c r="AJ102" i="1" l="1"/>
  <c r="AL102" i="1"/>
  <c r="AL103" i="1"/>
  <c r="AJ103" i="1"/>
  <c r="AL104" i="1"/>
  <c r="AJ104" i="1"/>
  <c r="AJ106" i="1"/>
  <c r="AL105" i="1"/>
  <c r="AL71" i="1"/>
  <c r="AJ71" i="1"/>
  <c r="AL70" i="1"/>
  <c r="AJ32" i="1" l="1"/>
  <c r="AL164" i="1" l="1"/>
  <c r="AJ164" i="1"/>
  <c r="AL163" i="1"/>
  <c r="AJ163" i="1"/>
  <c r="AL161" i="1"/>
  <c r="AJ161" i="1"/>
  <c r="AL160" i="1"/>
  <c r="AJ160" i="1"/>
  <c r="AI156" i="1"/>
</calcChain>
</file>

<file path=xl/sharedStrings.xml><?xml version="1.0" encoding="utf-8"?>
<sst xmlns="http://schemas.openxmlformats.org/spreadsheetml/2006/main" count="310" uniqueCount="202">
  <si>
    <t>Capítulo:</t>
  </si>
  <si>
    <t>Sub-Capítulo:</t>
  </si>
  <si>
    <t>Unidad Ejecutora:</t>
  </si>
  <si>
    <t>I. ASPECTOS GENERALES:</t>
  </si>
  <si>
    <t>Misión:</t>
  </si>
  <si>
    <t>Visión:</t>
  </si>
  <si>
    <t>II. CONTRIBUCIÓN A LA ESTRATEGIA NACIONAL DE DESARROLLO Y AL PLAN NACIONAL PLURIANUAL DEL SECTOR PÚBLICO</t>
  </si>
  <si>
    <t>Eje estratégico:</t>
  </si>
  <si>
    <t>2. DESARROLLO SOCIAL</t>
  </si>
  <si>
    <t>Objetivo general:</t>
  </si>
  <si>
    <t>Objetivo(s) específico(s):</t>
  </si>
  <si>
    <t xml:space="preserve">Nombre del programa: </t>
  </si>
  <si>
    <t>¿En qué consiste el programa?</t>
  </si>
  <si>
    <t>¿Quiénes son los beneficiarios del programa?</t>
  </si>
  <si>
    <t>Resultado al que contribuye el programa:</t>
  </si>
  <si>
    <t xml:space="preserve">Cuadro: Desempeño financiero por programa </t>
  </si>
  <si>
    <t>Presupuesto Inicial</t>
  </si>
  <si>
    <t>Presupuesto Vigente</t>
  </si>
  <si>
    <t>Presupuesto Ejecutado</t>
  </si>
  <si>
    <t>Porcentaje de Ejecución</t>
  </si>
  <si>
    <t>PROGRAMACIÓN Y EJECUCIÓN ANUAL DE LAS METAS</t>
  </si>
  <si>
    <t/>
  </si>
  <si>
    <t xml:space="preserve">Presupuesto Anual </t>
  </si>
  <si>
    <t>Cumplimiento</t>
  </si>
  <si>
    <t>PRODUCTO</t>
  </si>
  <si>
    <t>UNIDAD DE MEDIDA</t>
  </si>
  <si>
    <t>Metas</t>
  </si>
  <si>
    <t>Monto Financiero</t>
  </si>
  <si>
    <t>Financiero % F= D/B</t>
  </si>
  <si>
    <t>Descripción del producto:</t>
  </si>
  <si>
    <t>Logros Alcanzados:</t>
  </si>
  <si>
    <t>Causas y justificación del desvío:</t>
  </si>
  <si>
    <t>0215 - MINISTERIO DE LA MUJER</t>
  </si>
  <si>
    <t>01 - MINISTERIO DE LA  MUJER</t>
  </si>
  <si>
    <t>0001 - MINISTERIO DE LA MUJER</t>
  </si>
  <si>
    <t>2.3. Igualdad de derechos y oportunidades</t>
  </si>
  <si>
    <t>2.3.1 Construir una cultura de igualdad y equidad entre hombres y mujeres</t>
  </si>
  <si>
    <t xml:space="preserve">11 - Coordinación intersectorial </t>
  </si>
  <si>
    <t>Instituciones del gobierno central y descentralizado, gobiernos locales e instituciones de la sociedad civil</t>
  </si>
  <si>
    <t xml:space="preserve">Cantidad de instituciones asistidas	</t>
  </si>
  <si>
    <t>Instituciones del gobierno central y descentralizado con sello de igualdad de género (igualando-RD)</t>
  </si>
  <si>
    <t>Promoción del  liderazgo y la participación política de las mujeres y Fomentar una mayor participación política y social de las mujeres a favor de la construcción de la igualdad y equidad entre géneros.</t>
  </si>
  <si>
    <t>Instituciones con asistencia técnica para la transversalización del enfoque de género</t>
  </si>
  <si>
    <t xml:space="preserve">12 - Fomento y promoción de la perspectiva de género en la educación y capacitación </t>
  </si>
  <si>
    <t>Favorecer cambios en los patrones socios culturales mediante acciones sistemáticas de comunicación, información y educación dirigidas a eliminar los estereotipos discriminatorios y promover la  perspectiva de género y transversalización en todo el Sistema Educativo Dominicano.</t>
  </si>
  <si>
    <t>Promover, defender y garantizar los derechos humanos de las mujeres para el ejercicio pleno de su ciudadanía a través de acciones e intervenciones en programas de promoción, prevención y atención a la violencia contra la mujer e intrafamiliar, mediante la aplicación de planes y proyectos que garanticen la protección de victimas de violencia.</t>
  </si>
  <si>
    <t xml:space="preserve">5952 - Mujeres víctimas de violencia de género e intrafamiliar con atención integral	</t>
  </si>
  <si>
    <t>Personas en situación de emergencias atendidas a través de línea 24 horas Mujer *212</t>
  </si>
  <si>
    <t>Producto:                                             5952</t>
  </si>
  <si>
    <t>Mujeres víctimas de violencia de género e intrafamiliar con atención integral</t>
  </si>
  <si>
    <r>
      <t xml:space="preserve">Atenciones ofrecidas en el programa de atención a la violencia, rescate, refugio y otras atenciones.
 </t>
    </r>
    <r>
      <rPr>
        <sz val="4.95"/>
        <color theme="1"/>
        <rFont val="Calibri"/>
        <family val="2"/>
      </rPr>
      <t xml:space="preserve">
 </t>
    </r>
  </si>
  <si>
    <r>
      <t>Promover, defender y garantizar los derechos humanos de las mujeres para el ejercicio pleno de su ciudadanía a través de acciones e intervenciones en programas de promoción, prevención y atención a la violencia contra la mujer e intrafamiliar, mediante la aplicación de planes y proyectos que garanticen la protección de victimas de violencia.</t>
    </r>
    <r>
      <rPr>
        <sz val="4.95"/>
        <color theme="1"/>
        <rFont val="Calibri"/>
        <family val="2"/>
      </rPr>
      <t xml:space="preserve">
 </t>
    </r>
  </si>
  <si>
    <t>Cantidad de mujeres habilitadas y capacitadas</t>
  </si>
  <si>
    <t>Cantidad de propuestas de políticas elaboradas y consensuadas</t>
  </si>
  <si>
    <t>Cantidad de jóvenes y adolescentes sensibilizados/as</t>
  </si>
  <si>
    <t>Cantidad de instituciones de salud sensibilizadas</t>
  </si>
  <si>
    <t>Mujeres habilitadas y capacitadas en formación integral para el empleo y/o gestionar sus propias empresas</t>
  </si>
  <si>
    <t>Producto:                     6006</t>
  </si>
  <si>
    <t>Jóvenes y adolescentes sensibilizados/as en salud sexual y reproductiva</t>
  </si>
  <si>
    <r>
      <t>Contribuir a fortalecer el empoderamiento económico y la superación de la pobreza de las mujeres a través del diseño y articulación de políticas y la capacitación y formación técnico profesional.</t>
    </r>
    <r>
      <rPr>
        <sz val="4.95"/>
        <color theme="1"/>
        <rFont val="Calibri"/>
        <family val="2"/>
      </rPr>
      <t xml:space="preserve">
 </t>
    </r>
  </si>
  <si>
    <t xml:space="preserve">III. (11) INFORMACION DEL PROGRAMA: </t>
  </si>
  <si>
    <t>IV. (11)  REPORTE DEL PRESUPUESTO FÍSICA-FINANCIERA DE LOS PRODUCTOS</t>
  </si>
  <si>
    <r>
      <t>V. (11)</t>
    </r>
    <r>
      <rPr>
        <b/>
        <sz val="11"/>
        <color rgb="FF000000"/>
        <rFont val="Century Gothic"/>
        <family val="2"/>
      </rPr>
      <t xml:space="preserve">  </t>
    </r>
    <r>
      <rPr>
        <b/>
        <sz val="11"/>
        <color rgb="FF1F4E78"/>
        <rFont val="Century Gothic"/>
        <family val="2"/>
      </rPr>
      <t>ANÁLISIS DE LOS LOGROS Y DESVIACIONES:</t>
    </r>
  </si>
  <si>
    <t xml:space="preserve">III. (12) INFORMACION DEL PROGRAMA: </t>
  </si>
  <si>
    <t>IV. (12)  REPORTE DEL PRESUPUESTO FÍSICA-FINANCIERA DE LOS PRODUCTOS</t>
  </si>
  <si>
    <r>
      <rPr>
        <b/>
        <sz val="11"/>
        <color rgb="FF1F4E78"/>
        <rFont val="Century Gothic"/>
        <family val="2"/>
      </rPr>
      <t>V. (12)</t>
    </r>
    <r>
      <rPr>
        <b/>
        <sz val="11"/>
        <color rgb="FF000000"/>
        <rFont val="Century Gothic"/>
        <family val="2"/>
      </rPr>
      <t xml:space="preserve">  </t>
    </r>
    <r>
      <rPr>
        <b/>
        <sz val="11"/>
        <color rgb="FF1F4E78"/>
        <rFont val="Century Gothic"/>
        <family val="2"/>
      </rPr>
      <t>ANÁLISIS DE LOS LOGROS Y DESVIACIONES:</t>
    </r>
  </si>
  <si>
    <t xml:space="preserve">III. (13) INFORMACION DEL PROGRAMA: </t>
  </si>
  <si>
    <t>IV. (13)  REPORTE DEL PRESUPUESTO FÍSICA-FINANCIERA DE LOS PRODUCTOS</t>
  </si>
  <si>
    <r>
      <rPr>
        <b/>
        <sz val="11"/>
        <color rgb="FF1F4E78"/>
        <rFont val="Century Gothic"/>
        <family val="2"/>
      </rPr>
      <t>V. (13)</t>
    </r>
    <r>
      <rPr>
        <b/>
        <sz val="11"/>
        <color rgb="FF000000"/>
        <rFont val="Century Gothic"/>
        <family val="2"/>
      </rPr>
      <t xml:space="preserve">  </t>
    </r>
    <r>
      <rPr>
        <b/>
        <sz val="11"/>
        <color rgb="FF1F4E78"/>
        <rFont val="Century Gothic"/>
        <family val="2"/>
      </rPr>
      <t>ANÁLISIS DE LOS LOGROS Y DESVIACIONES:</t>
    </r>
  </si>
  <si>
    <r>
      <t>V. (15)</t>
    </r>
    <r>
      <rPr>
        <b/>
        <sz val="11"/>
        <color rgb="FF000000"/>
        <rFont val="Century Gothic"/>
        <family val="2"/>
      </rPr>
      <t xml:space="preserve">  </t>
    </r>
    <r>
      <rPr>
        <b/>
        <sz val="11"/>
        <color rgb="FF1F4E78"/>
        <rFont val="Century Gothic"/>
        <family val="2"/>
      </rPr>
      <t>ANÁLISIS DE LOS LOGROS Y DESVIACIONES:</t>
    </r>
  </si>
  <si>
    <t>Físico % E=C/A</t>
  </si>
  <si>
    <t>13 - Prevención y atención a la violencia contra la mujer e intrafamiliar</t>
  </si>
  <si>
    <t>La población en general</t>
  </si>
  <si>
    <t>Cantidad de mujeres y hombres sensibilizados/as</t>
  </si>
  <si>
    <t>Contribuir a mejorar el acceso y la calidad de los servicios de salud sexual y reproductiva para las mujeres jóvenes, con énfasis en la prevención y atención del embarazo, mortalidad materna, violencia intrafamiliar, VIH/SIDA.</t>
  </si>
  <si>
    <t># Certificaciones otorgadas</t>
  </si>
  <si>
    <t>6834- Mujeres participan en acciones dirigidas al fortalecimiento de su autonomía política, económica y social en los espacios de poder político y toma de decisiones</t>
  </si>
  <si>
    <t>Mujeres Participantes</t>
  </si>
  <si>
    <t>Cantidad de instituciones asistidas</t>
  </si>
  <si>
    <t>6851- Instituciones del gobierno central,  descentralizado y privado reciben certificación Sello Igualando-RD.</t>
  </si>
  <si>
    <t>Producto:                                           6851</t>
  </si>
  <si>
    <t>Producto:                                             6834</t>
  </si>
  <si>
    <t xml:space="preserve"> Mujeres participan en acciones dirigidas al fortalecimiento de su autonomía política, económica y social en los espacios de poder político y toma de decisiones</t>
  </si>
  <si>
    <t>Asistencia técnica, sensibilización y reconocimiento  a aquellas empresas comprometidas con el cumplimiento de los derechos humanos, buenas prácticas e incorporación de la igualdad de género.</t>
  </si>
  <si>
    <t>Producto:                                             6833</t>
  </si>
  <si>
    <t xml:space="preserve">Instituciones públicas y privadas recibiendo asistencia para incluir el enfoque de género en sus políticas, planes y programas </t>
  </si>
  <si>
    <t>Impulsada la transversalización del enfoque de igualdad de género en la educación, formal e informal, en todos sus niveles y sectores, así como en los medios de comunicación y la comunidad.</t>
  </si>
  <si>
    <t>Favorecer cambios en los patrones socios culturales mediante acciones sistemáticas de comunicación, información y educación dirigidas a eliminar los estereotipos discriminatorios y promover la  perspectiva de género y transversalización en todo el Sistema Educativo Dominicano</t>
  </si>
  <si>
    <t>Población en general y todo el sistema educativo nacional.</t>
  </si>
  <si>
    <t>6836 - Personas reciben capacitación y sensibilización en igualdad y equidad de género.</t>
  </si>
  <si>
    <t>Cantidad de personas capacitadas y sensibilizadas</t>
  </si>
  <si>
    <t>25</t>
  </si>
  <si>
    <t>6835 - Instituciones del sistema educativo en todos sus niveles reciben asistencia técnica para incorporar la perspectiva de género en sus programas y contenidos</t>
  </si>
  <si>
    <t>Sensibilización a la población sobre la transversalización del enfoque de género y  Masculinidades Positivas</t>
  </si>
  <si>
    <t>Producto:                                            6836</t>
  </si>
  <si>
    <t>Personas reciben capacitación y sensibilización en igualdad y equidad de género.</t>
  </si>
  <si>
    <t>Producto:                                             6835</t>
  </si>
  <si>
    <t>Instituciones del sistema educativo en todos sus niveles reciben asistencia técnica para incorporar la perspectiva de género en sus programas y contenidos</t>
  </si>
  <si>
    <t>Incrementadas  las acciones de prevención y atención a la violencia contra la mujer, así como los planes y programas de sensibilización a la población dominicana para una vida sin violencia</t>
  </si>
  <si>
    <t>6850 - Mujeres víctimas de viajes irregulares, trata y tráfico ilícito reciben atenciones</t>
  </si>
  <si>
    <t xml:space="preserve">6849 - Personas sensibilizadas sobre una vida sin violencia	</t>
  </si>
  <si>
    <t>Producto:                                             6850</t>
  </si>
  <si>
    <t xml:space="preserve"> Mujeres víctimas de viajes irregulares, trata y tráfico ilícito reciben atenciones</t>
  </si>
  <si>
    <t>Producto:                                             6838</t>
  </si>
  <si>
    <t xml:space="preserve">6838- Mujeres de la diaspora  víctimas de violencia  basada en  género e intrafamiliar reciben atenciones	</t>
  </si>
  <si>
    <t>Mujeres de la diaspora  víctimas de violencia  basada en  género e intrafamiliar reciben atenciones</t>
  </si>
  <si>
    <t>Ofrecer orientaciones legales y terapias psicológicas con enfoque de género a mujeres víctimas de violencia y a sus familiares, ubicadas/os en los Estados de Florida, Pensilvania y Nueva York, en los Estados Unidos.</t>
  </si>
  <si>
    <t>Fortalecimiento de las capacidades nacionales para la prevención y la atención del tráfico ilícito y la trata de personas.</t>
  </si>
  <si>
    <t xml:space="preserve">III. (15) INFORMACION DEL PROGRAMA: </t>
  </si>
  <si>
    <t>6842 - Mujeres habilitadas y capacitadas  para el empleo y/o gestionar sus propias empresas</t>
  </si>
  <si>
    <t>6839 - Mujeres se benefician de acuerdos y convenios interinstitucionales para incrementar su nivel de autonomia</t>
  </si>
  <si>
    <t xml:space="preserve">6006 - Jóvenes y adolescentes sensibilizados/as en salud sexual y reproductiva (programa 45)	</t>
  </si>
  <si>
    <t>Cantidad de Bonos otorgados</t>
  </si>
  <si>
    <t xml:space="preserve">Asegurar el diseño de las políticas públicas de igualdad y equidad de género y liderar la articulación intersectorial e intergubernamental para su implementación, a fin de garantizar el pleno ejercicio de los derechos de las mujeres. </t>
  </si>
  <si>
    <t xml:space="preserve">Ser un ministerio líder, innovador y plural, reconocido a nivel nacional e internacional por su capacidad de influir en la transformación de la sociedad dominicana para que mujeres y hombres disfruten de igualdad de derechos y oportunidades. </t>
  </si>
  <si>
    <t>15 - Promoción de los derechos integrales de la mujer</t>
  </si>
  <si>
    <t xml:space="preserve"> Promover y apoyar programas y acciones que garanticen el acceso, cobertura y calidad de los servicios de salud para las mujeres en todos sus ciclos de vida, además impulsar políticas, planes y proyectos que garanticen el ejercicio pleno de los derechos civiles, sociales y culturales y empoderamiento económico desde un enfoque de derechos humanos, de igualdad y equidad de genero</t>
  </si>
  <si>
    <t>Definición y aplicación de las políticas, planes, programas y normativas en el marco de la Ley General de Salud, enfatizando en la salud de las mujeres y con perspectiva de género.</t>
  </si>
  <si>
    <t>Mujeres en todo su ciclo de vida.</t>
  </si>
  <si>
    <t>6841 - Instituciones prestadoras de servicios de salud sensibilizadas en la aplicación de perspectiva de género en sus atenciones</t>
  </si>
  <si>
    <t>Producto:                  6841</t>
  </si>
  <si>
    <t xml:space="preserve"> Instituciones prestadoras de servicios de salud sensibilizadas en la aplicación de perspectiva de género en sus atenciones</t>
  </si>
  <si>
    <r>
      <t xml:space="preserve">Descripción del producto: </t>
    </r>
    <r>
      <rPr>
        <sz val="11"/>
        <color rgb="FF000000"/>
        <rFont val="Century Gothic"/>
        <family val="2"/>
      </rPr>
      <t>Mejorar el acceso, la cobertura y la calidad de los servicios de salud para las mujeres en todo su ciclo de vida</t>
    </r>
  </si>
  <si>
    <t>Producto:                           6842</t>
  </si>
  <si>
    <t>Promover la participación de na mayor cantidad de mujeres Victimas de Violencia  en los programas de capacitación y habilitación integral  para  acceder a empleos de calidad y/o  la autogestion de negocios.</t>
  </si>
  <si>
    <t>Producto:                           6839</t>
  </si>
  <si>
    <t>Mujeres se benefician de acuerdos y convenios interinstitucionales  para incrementar su nivel de autonomía .</t>
  </si>
  <si>
    <t>Mujeres en situación de vulnerabilidad reciben bono para la primera vivienda (Bono Mujer)</t>
  </si>
  <si>
    <t>Ofrecer viviendas dignas y de calidad a las mujeres en condición de vulnerabilidad  a través de entrega de bonos mujer.</t>
  </si>
  <si>
    <t xml:space="preserve">Promover, asesorar, coordinar y monitorear los diferentes sectores del Estado y de la sociedad civil a fin de incorporar la perspectiva de igualdad y equidad de genero en el diseño y ejecución de políticas, planes y programas, para eliminar las desigualdades e inequidades de género que afectan a las mujeres.          </t>
  </si>
  <si>
    <t>Asegurada la implementación de la política nacional de igualdad de género, impulsando y coordinando la activa participación e involucramiento de las instituciones del Estado dominicano.</t>
  </si>
  <si>
    <t>6833 - Instituciones públicas y privadas reciben asistencia técnica para la transversalización del enfoque de género</t>
  </si>
  <si>
    <r>
      <t xml:space="preserve">Promover a través de herramientas adecuadas cambios de actitudes, patrones, valores y comportamientos que favorezcan el desarrollo de relaciones equitativas e igualitarias entre mujeres y hombres a nivel individual, de pareja y colectivo, con el fin de crear una cultura de paz para una vida sin violencia.
</t>
    </r>
    <r>
      <rPr>
        <sz val="11"/>
        <color theme="1"/>
        <rFont val="Calibri"/>
        <family val="2"/>
      </rPr>
      <t xml:space="preserve">
 </t>
    </r>
  </si>
  <si>
    <t>Programación Anual</t>
  </si>
  <si>
    <t>Ejecución Anual</t>
  </si>
  <si>
    <t>Programación Física    
 (A)</t>
  </si>
  <si>
    <t>Programación Financiera Anual
(B)</t>
  </si>
  <si>
    <t>Ejecución Física Anual
(C)</t>
  </si>
  <si>
    <t>Ejecución Financiera Anual
(D)</t>
  </si>
  <si>
    <t>147</t>
  </si>
  <si>
    <t>Cantidad de mujeres victimas de violencia atendidas</t>
  </si>
  <si>
    <t>7710- Personas en situación de emergencias atendidas a través de línea 24 horas Mujer *212</t>
  </si>
  <si>
    <t>Numero de personas atendidas</t>
  </si>
  <si>
    <t>220000</t>
  </si>
  <si>
    <t>Producto:                                             7710</t>
  </si>
  <si>
    <t>7711-Mujeres en situación de vulnerabilidad reciben bono para la primera vivienda (Bono Mujer)</t>
  </si>
  <si>
    <t>IV. (15 y 45)  REPORTE DEL PRESUPUESTO FÍSICA-FINANCIERA DE LOS PRODUCTOS</t>
  </si>
  <si>
    <t xml:space="preserve">                         </t>
  </si>
  <si>
    <t>Producto:                   7711</t>
  </si>
  <si>
    <t xml:space="preserve">Producto:                                             6849    Personas sensibilizadas sobre una vida sin violencia	</t>
  </si>
  <si>
    <t xml:space="preserve">Aumentada la cantidad de mujeres con asistencia recibida en relación con lo programado </t>
  </si>
  <si>
    <t>3650</t>
  </si>
  <si>
    <t>6125</t>
  </si>
  <si>
    <t>0</t>
  </si>
  <si>
    <t>7450</t>
  </si>
  <si>
    <t>27300</t>
  </si>
  <si>
    <t>Brindada asistencia legal y psicologica a 15 mujeres victimas de trata, una de ellas recibió protección en casa de acogida.</t>
  </si>
  <si>
    <t>Programación Semestral</t>
  </si>
  <si>
    <t>Programación Física Semestre   
 (A)</t>
  </si>
  <si>
    <t>Programación Financiera Semestre (B)</t>
  </si>
  <si>
    <t>Ejecución Semestre</t>
  </si>
  <si>
    <t>Ejecución Física Semestre
(C)</t>
  </si>
  <si>
    <t>Ejecución Financiera Semestre
(D)</t>
  </si>
  <si>
    <t>Programación Financiera Semestre
(B)</t>
  </si>
  <si>
    <r>
      <rPr>
        <b/>
        <sz val="9"/>
        <color theme="1"/>
        <rFont val="Century Gothic"/>
        <family val="2"/>
      </rPr>
      <t>ENERO-MARZO</t>
    </r>
    <r>
      <rPr>
        <sz val="9"/>
        <color theme="1"/>
        <rFont val="Century Gothic"/>
        <family val="2"/>
      </rPr>
      <t>: Reallizadas las presentaciones del Sello Igualando RD  y se remitió información a instituciones interesadas. Realizado un taller para el Defensor del Pueblo en el que se explicó el autodiagnóstico. Se realizó un taller grupal con Contraloria, MEPYD y Superintendencia de Electricidad para explicar el autodiagnóstico. Realizados los aprestos logísticos y técnicos para la realización del evento de reconocimiento y firma de carta compromiso del Sello para el Sector Público. Se firmaron cartas compromiso de 4 instituciones públicas que participarán en la 2da cohorte del Sello Igualando RD. Las 9 instituciones públicas que han logrado el Sello Igualando  RD fueron reconocidas en un evento global organizado por PNUD.  Las 4 instituciones públicas (Contraloría, Defensor del Pueblo, MEPYD y Superintendencia de Electricidad) iniciaron la fase de autodiagnóstico. De las 3 instituciones públicas que quedaban pendiente de reconocimeinto, 1 no alcanzó medalla y otras 2 serán reconocidas el 9 de abril. Sin embargo, ya fueron contabilizadas a nivel global porque su evaluación concluyó. De este modo, RD cuena con 7 instituciones públicas reconocidas en 2023 y 2 reconocidas en 2024.  Fueron realizados seis encuentros del equipo técnico coordinador del sello (M. Mujer - PNUD ) estas reuniones tuvieron como propósito ver las acciones de seguimiento con las empresas en proceso de implementación y coordinar la Implementación del Sello Igualando RD a nivel general
Fueron realizadas 10  acciones de seguimiento con empresas del Sello Igualando RD,  para el diseño e implementación de sus planes de acción, reuniones preparatorias de cara a las evaluaciones internas del sello y preparación para las auditorías externas con el INDOCAL
Se sostuvo una reunión con el INDOCAL, con el propósito de socializar los calendarios de auditorías externas de las empresas del Sello Igualando RD para el año 2024          
Se ha iniciado el proceso de debida diligencia con AES Dominicana, EDEESTE, empresas que ha manifestado su interés en la implementación del Sello, como próximo paso se identificarán fechas para la firma de las carta compromiso. 
Fueron realizadas presentaciones del Sello Igualando RD a Seis (6) empresas: Asociación Cibao de Ahorros y Prestamos, Pedidos Ya, MasterCard, SOVENTIX, Scotiabank y  EDEESTE, finalizados estos encuentros fueron enviado los documentos referidos al Sello Igualando RD. Participaron 14 personas 14 mujeres y 5 hombre.  En este encuentro dos empresas de las participantes manifestaron su interés en iniciar el proceso del Sello Igualando RD.
Revisadas el manual de política de  gestión humana y los protocolos de comunicación, conciliación del Banco ADOPEM, empresa en fase final de implementación del plan de acción, en esta misma línea se avanzo con el proceso de revisión las evidencias de Banco, de cara a la evaluación interna final realizada en el mes de marzo. 
En el marco del Sello Igualando RD para empresas y organizaciones participamos en la auditoría externa de renovación de Banco Caribe,  Claro Dominicana y Grupo Universal, por el INDOCAL, Auditorías correspondientes a la renovación y al Seguimiento I y II.</t>
    </r>
    <r>
      <rPr>
        <b/>
        <sz val="9"/>
        <color theme="1"/>
        <rFont val="Century Gothic"/>
        <family val="2"/>
      </rPr>
      <t xml:space="preserve"> ABRIL-JUNIO:</t>
    </r>
    <r>
      <rPr>
        <sz val="9"/>
        <color theme="1"/>
        <rFont val="Century Gothic"/>
        <family val="2"/>
      </rPr>
      <t xml:space="preserve">  :En el marco del Sello Igualando RD para empresas y organizaciones, se cuenta con 29 empresas participantes.
•	Fueron realizados ocho encuentros del equipo técnico coordinador del sello (M. Mujer - PNUD) estas reuniones tuvieron como propósito ver las acciones de seguimiento con las empresas en proceso de implementación y coordinar la Implementación del Sello Igualando RD a nivel general.
•	Fueron realizadas 12 acciones asistencias técnica con empresas del Sello Igualando RD, para el diseño e implementación de sus planes de acción, reuniones preparatorias de cara a las evaluaciones internas del sello y preparación para las auditorías externas con el INDOCAL.
•	Se han realizado los planes de evaluación de seguimiento I de Argos Dominicana, DP WORLD y Grabo Estilo, fueron realizada reuniones de presentación del plan con el propósito de socializar la metodología, pautas, fechas y dimensiones y requisitos a ser evaluados en el proceso.  En esta misma línea se han realizado acciones de seguimiento con estas empresas de cara a la evaluación de seguimiento.   
•	Se han realizado acciones de seguimiento a 8 empresas interesadas en la implementación del Sello, en este orden se ha iniciado en proceso de Debida Diligencia con EDEESTE, se realizará una reunión con las gerencias de calidad y Recursos Humanos de MACROTECH y se enviaran correos a los fines de que pueda completar informaciones pendientes para finalizar el Due Diligence.
•	Realizado encuentro de presentación del Sello Igualando RD para empresas y organizaciones con tres (3) empresas Newlink Group, Nestle y Zona Franca de las Américas, en el encuentro se compartieron todos los detalles referidos al proceso, fases, dimensiones, costos y periodo de implementación.
•	Iniciada la consultoría para el diseño de la guía sobre comunicación con perspectiva de igualdad de género para empresas e instituciones públicas.
•	Realizada evaluacion final al Banco ADOPEM. La empresa ha superado la evaluacion con un 80% de cumplimiento, obteniendo así Sello Igualando RD nivel ORO.
•	Realizadas evaluaciones de seguimiento I a las empresas Banco Popular Dominicano y Banco del Reservas, ambas empresas han superado las evaluaciones de seguimiento, permitiendo mantener el Sello Igualando RD nivel ORO en ambos casos. 
•	Participamos en la Auditoría  de otorgamiento de Altice y Barrick Pueblo Viejo, realizada por el INDOCAL, ambas empresas superaron estas auditorías internas con resultados positivos, que les han permitido obtener y/o mantener el Sello Igualando RD y la Certificación de la NORDOM 775 . 		</t>
    </r>
  </si>
  <si>
    <t xml:space="preserve">La meta física no tiene desvíos, En cuanto al  desvio financiero al 30 de junio este producto tenia compromisos por RD$ 1, 231,651.32 </t>
  </si>
  <si>
    <r>
      <rPr>
        <b/>
        <sz val="11"/>
        <color theme="1"/>
        <rFont val="Century Gothic"/>
        <family val="2"/>
      </rPr>
      <t>ENERO-MARZO:</t>
    </r>
    <r>
      <rPr>
        <sz val="11"/>
        <color theme="1"/>
        <rFont val="Century Gothic"/>
        <family val="2"/>
      </rPr>
      <t xml:space="preserve"> Las actividades del poa fueron reprogramadas para el Semestre abril-junio.</t>
    </r>
    <r>
      <rPr>
        <b/>
        <sz val="11"/>
        <color theme="1"/>
        <rFont val="Century Gothic"/>
        <family val="2"/>
      </rPr>
      <t xml:space="preserve"> ABRIL-JUNIO</t>
    </r>
    <r>
      <rPr>
        <sz val="11"/>
        <color theme="1"/>
        <rFont val="Century Gothic"/>
        <family val="2"/>
      </rPr>
      <t>:Este producto no presenta desvio fisico, el desvio financiero de un 37% se explica por las actividades realizadas en el marco de la conmemoración de el Día Nacional de Las Sufragistas, instituido por el Poder Ejecutivo, bajo el Decreto 132-23 que establece el 16 de mayo como efeméride nacional.</t>
    </r>
  </si>
  <si>
    <r>
      <rPr>
        <b/>
        <sz val="10.5"/>
        <color theme="1"/>
        <rFont val="Century Gothic"/>
        <family val="2"/>
      </rPr>
      <t>ENERO-MARZO:</t>
    </r>
    <r>
      <rPr>
        <sz val="10.5"/>
        <color theme="1"/>
        <rFont val="Century Gothic"/>
        <family val="2"/>
      </rPr>
      <t xml:space="preserve"> Aumentado el promedio en los indicadores transversales de la EDI alcazando un 60.7 en arquitectura para la igualdad, 19% en capacidades y 56.4% en el indicador 3 sobre inclusión del enfoque de género en las políticas públicas. Se cuenta con un documento orientativo para incorporar el enfoque de género en los PEI. Se cuenta con un documento orientativo sobre cómo hacer una política institucional de género.Se inició el trabajo para incorporar género en los proyectos de inversión, </t>
    </r>
    <r>
      <rPr>
        <b/>
        <sz val="10.5"/>
        <color theme="1"/>
        <rFont val="Century Gothic"/>
        <family val="2"/>
      </rPr>
      <t>ABRIL-JUNIO:</t>
    </r>
    <r>
      <rPr>
        <sz val="10.5"/>
        <color theme="1"/>
        <rFont val="Century Gothic"/>
        <family val="2"/>
      </rPr>
      <t xml:space="preserve"> 106 instituciones públicas con Unidades de Igualdad de Género y puntos focales reciben asistencia técnica y acompañamiento desde el MMUJER para fortalecer sus capacidades e impulsar acciones a favor de la igualdad.
45 instituciones priorizadas cuentan con herramientas para el logro de los nuevos indicadores de género en la evaluación del desempeño. 27 instituciones fueron sensibilizadas sobre los Prespuestos Sensibles al Género, de las cuales varias ya empezaron a usar los clasificadores presupuestarios. 
Un equipo de 13 personas del MMUJER concluyó exitosamente la capacitación en Diagnóstico Participativo de Género facilitado por CIM OEA, lo que fortalece el acompañamiento a las instituciones para el próximo semestre. MIREX cuenta con diagnóstico de género. 
Aumenta a 67 el número de empresas forman parte de la Iniciativa de Paridad de Género (IPG-RD). Durante el trimestre fueron adheridas 3 nuevas empresas REID, Autocamiones y Agencias Generales.
38  instituciones reciben asistencia técnica para la transversalización del enfoque de genero en los proyectos de normativas institucionales y proyectos de ley:</t>
    </r>
  </si>
  <si>
    <r>
      <rPr>
        <b/>
        <sz val="11"/>
        <color theme="1"/>
        <rFont val="Century Gothic"/>
        <family val="2"/>
      </rPr>
      <t>ENERO-MARZO:</t>
    </r>
    <r>
      <rPr>
        <sz val="11"/>
        <color theme="1"/>
        <rFont val="Century Gothic"/>
        <family val="2"/>
      </rPr>
      <t xml:space="preserve"> La meta fisica no tuvo desvio, la financiera no tuvo ejecucion, las actividades se realizaron con el personal de transversalidad y en articulacion con las instituciones asistidas y otras areas del ministerio. </t>
    </r>
    <r>
      <rPr>
        <b/>
        <sz val="11"/>
        <color theme="1"/>
        <rFont val="Century Gothic"/>
        <family val="2"/>
      </rPr>
      <t xml:space="preserve">ABRIL-JUNIO: </t>
    </r>
    <r>
      <rPr>
        <sz val="11"/>
        <color theme="1"/>
        <rFont val="Century Gothic"/>
        <family val="2"/>
      </rPr>
      <t>No tuvo desvío físico, el desvío financiero se explica porque el gasto está en status de compromiso, al 30 de junio 2024 el compromiso de este producto es de RD$ 1,041,560.80.</t>
    </r>
  </si>
  <si>
    <t>990</t>
  </si>
  <si>
    <r>
      <rPr>
        <b/>
        <sz val="10"/>
        <color theme="1"/>
        <rFont val="Century Gothic"/>
        <family val="2"/>
      </rPr>
      <t>ENERO-MARZO:</t>
    </r>
    <r>
      <rPr>
        <sz val="10"/>
        <color theme="1"/>
        <rFont val="Century Gothic"/>
        <family val="2"/>
      </rPr>
      <t xml:space="preserve"> 1,- Realizadas  un total de 13 charlas solicitadas a la Dirección de Educación, impactando un total de 573 personas, de las cuales 411 son mujeres y 162 son hombres, 2,-Los cursos de Principios Básicos de Género y Prevención de Violencia, cohortes 23 y 24 iniciaron a finales de febrero. Entre las 2 cohortes hay un total de 93 personas inscritas, de las cuales 81 son mujeres y 12 son hombres. 3,-Continuacion del curso MOOC de Corresponsabilidad del cuidado  para la sostenibilidad de la vida. A la fecha se han inscrito 3,690 personas, habiendo finalizado un total de 1,480 personas. 4,-Iniciado el proceso de contratación de la consultoría para la organización y catalogación de la Biblioteca Física del Ministerio de la Mujer. Se están recibiendo las propuestas para dicha consultoría. Durante el Semestre abril junio se iniciará con el proceso de organización y catalogación de la biblioteca. 5,-Conjuntamente con Engendering Industries se realizó el webinario Compromiso de las EDES en el involucramiento de los hombres en la prevención de la violencia contra las mujeres en el cual el Ministerio de la Mujer presentó los procesos formativos que desarrolla para promover masculinidades para la igualdad. En el mismo participaron además EdeNorte, EdeSur y EdeEste. 6,-Continuación de los procesos formativos diseñados para dar respuesta a las instituciones que forman parte del piloto del Sistema de Evaluación de Desempeño Institucional implementado por el Ministerio de Adminsitración Pública (MAP). Terminaron un total de 24 personas, de las cuales 19 son mujeres y 5 son hombres.</t>
    </r>
    <r>
      <rPr>
        <b/>
        <sz val="10"/>
        <color theme="1"/>
        <rFont val="Century Gothic"/>
        <family val="2"/>
      </rPr>
      <t xml:space="preserve"> ABRIL-JUNIO:</t>
    </r>
    <r>
      <rPr>
        <sz val="10"/>
        <color theme="1"/>
        <rFont val="Century Gothic"/>
        <family val="2"/>
      </rPr>
      <t xml:space="preserve"> 1.-Realizado en conjunto con la Dirección de Recursos Humanos para las mujeres madres del Minsiterio de la Mujer, participaron 135 mujeres. 2.-Iniciado un curso virtual sobre Políticas Públicas con enfoque de Masculinidades, en el cual están participando 50 hombres militares que pertenecen al Ministerio de Defensa. 3.-La primera graduación ordinaria de la Dirección de Educación, que comprende los procesos formativos del primer semestre del año, se realizará el 17 de julio de los corrientes. Con un total de 206 personas (174 mujeres y 32 hombres). 4.-Se realizaron la 4ta y 5ta cohorte del Curso Corto de Principios Básicos de Género para las instituciones que forman parte del piloto de la Evaluación de Desempeño Institucional (EDI). En ellas participaron 51 mujeres y 7 hombres. 5.-Actualmente está en implementación la consultoría para la optimización de la plataforma virtual de aprendizaje de la Escuela Nacional de Igualdad, financiada con apoyo del programa CPREV de la Unión Europea. 6.-Tuvo inicio la 25ta cohorte del curso Principios Básicos de Género y Prevención de Violenica. Esta cohorte fue abierta para servidores públicos. Están participando 45 personas, de las cuales 43 son mujseres y 2 hombres. La 26ta cohorte comenzará a principios de agosto del 2024. </t>
    </r>
  </si>
  <si>
    <r>
      <rPr>
        <b/>
        <sz val="11"/>
        <color theme="1"/>
        <rFont val="Century Gothic"/>
        <family val="2"/>
      </rPr>
      <t>ENERO-MARZO:</t>
    </r>
    <r>
      <rPr>
        <sz val="11"/>
        <color theme="1"/>
        <rFont val="Century Gothic"/>
        <family val="2"/>
      </rPr>
      <t xml:space="preserve"> Actividades que estaban contempladas en el POA para el primer trimestre y que no se pudieron realizar fueron reprogramadas. </t>
    </r>
    <r>
      <rPr>
        <b/>
        <sz val="11"/>
        <color theme="1"/>
        <rFont val="Century Gothic"/>
        <family val="2"/>
      </rPr>
      <t>ABRIL-JUNIO</t>
    </r>
    <r>
      <rPr>
        <sz val="11"/>
        <color theme="1"/>
        <rFont val="Century Gothic"/>
        <family val="2"/>
      </rPr>
      <t>;El desvio financiero de un 32 % respecto a lo programado se explica por gastos realizados para la habilitación de la Escuela Nacional de Igualdad, la meta fisica se explica por actividades que estaban planificadas como el curso de Derechos Humanos e inclusion para personal publico, curso interno para personal del mmujer de jurisprudencia regional, litigio estrategico, diplomado sobre genero y politicas publicas y otros cursos fueron reprogramados para el trimestre julio-septiembre.</t>
    </r>
  </si>
  <si>
    <r>
      <rPr>
        <b/>
        <sz val="11"/>
        <color theme="1"/>
        <rFont val="Century Gothic"/>
        <family val="2"/>
      </rPr>
      <t>ENERO-MARZO:</t>
    </r>
    <r>
      <rPr>
        <sz val="11"/>
        <color theme="1"/>
        <rFont val="Century Gothic"/>
        <family val="2"/>
      </rPr>
      <t xml:space="preserve"> No tuvo ejecucion física ni financiera, las actividades se reprogramaron para abril-junio. </t>
    </r>
    <r>
      <rPr>
        <b/>
        <sz val="11"/>
        <color theme="1"/>
        <rFont val="Century Gothic"/>
        <family val="2"/>
      </rPr>
      <t>ABRIL-JUNIO:</t>
    </r>
    <r>
      <rPr>
        <sz val="11"/>
        <color theme="1"/>
        <rFont val="Century Gothic"/>
        <family val="2"/>
      </rPr>
      <t xml:space="preserve"> las actividades planificadas no se realizaron</t>
    </r>
  </si>
  <si>
    <r>
      <rPr>
        <b/>
        <sz val="11"/>
        <color theme="1"/>
        <rFont val="Century Gothic"/>
        <family val="2"/>
      </rPr>
      <t xml:space="preserve">ENERO-MARZO: </t>
    </r>
    <r>
      <rPr>
        <sz val="11"/>
        <color theme="1"/>
        <rFont val="Century Gothic"/>
        <family val="2"/>
      </rPr>
      <t xml:space="preserve">No tuvo ejecucion física ni financiera, las actividades se reprogramaron. </t>
    </r>
    <r>
      <rPr>
        <b/>
        <sz val="11"/>
        <color theme="1"/>
        <rFont val="Century Gothic"/>
        <family val="2"/>
      </rPr>
      <t>ABRIL-JUNIO:</t>
    </r>
    <r>
      <rPr>
        <sz val="11"/>
        <color theme="1"/>
        <rFont val="Century Gothic"/>
        <family val="2"/>
      </rPr>
      <t xml:space="preserve"> No tuvo ejecucion. algunos procesos que tibutan a este producto estaban detenidos ya que se estaba en en esperas de la aprobación por parte del MINERD, Ya se ha obtenido una respuesta positiva de parte del MINERD, por lo que los mismos serán retomados en el trimestre julio - septiembre 2024.</t>
    </r>
  </si>
  <si>
    <t>Programación enero-junio</t>
  </si>
  <si>
    <t>Ejecución  enero-junio</t>
  </si>
  <si>
    <t>9829</t>
  </si>
  <si>
    <t>12700</t>
  </si>
  <si>
    <t>3500</t>
  </si>
  <si>
    <t>3343</t>
  </si>
  <si>
    <t>105000</t>
  </si>
  <si>
    <t>598014</t>
  </si>
  <si>
    <t>20</t>
  </si>
  <si>
    <r>
      <rPr>
        <b/>
        <sz val="10"/>
        <color theme="1"/>
        <rFont val="Century Gothic"/>
        <family val="2"/>
      </rPr>
      <t>ENERO-MARZO:</t>
    </r>
    <r>
      <rPr>
        <sz val="10"/>
        <color theme="1"/>
        <rFont val="Century Gothic"/>
        <family val="2"/>
      </rPr>
      <t xml:space="preserve">	Realizado el seguimiento a la comisión de trabajo del Gabinete de las Mujeres, Adolescentes y Niñas, que ajusta la propuesta para la territorialización de este mecanismo en los territorios.•Realizado el seguimiento a la actualización de los planes provinciales, en coordinación con la Dirección de Extensión Territorial. seguimiento a las adecuaciones del Sistema de Gestión para el monitoreo de planes provinciales, o	Realizado el seguimiento a la validación final del producto Índice Multidimensional de la Violencia, y al producto chatbot SARA (remisión de nuevas preguntas y respuestas, acompañamiento a los grupos focales, y seguimiento a los ajustes técnicos necesarios a los fines de su lanzamiento oficial) en el marco del proyecto Infosegura, con el apoyo del Programa de las Naciones Unidas para el Desarrollo (PNUD).En el marco de los dispositivos de prevención y seguridad que encabeza el Centro de Operaciones de Emergencia (COE) en el marco de la Semana Santa, y junto a otras instituciones del Estado, este Ministerio de la Mujer se ha sumado a las jornadas de trabajo durante la Semana Santa, a través de la difusión de su campaña “Vivir sin violencia, es posible”. Durante esta campaña con una duración de cuatro(4) dias se  impactaron en los distintos puntos estratégicos a un total de 556,566 personas mediante la distribución de 544,390 materiales sobre los servicios que brinda el Ministerio de la Mujer en materia de prevención y atención a la violencia de genero e intrafamiliar, un 51.09% mujeres y un 48.90% hombres. </t>
    </r>
    <r>
      <rPr>
        <b/>
        <sz val="10"/>
        <color theme="1"/>
        <rFont val="Century Gothic"/>
        <family val="2"/>
      </rPr>
      <t xml:space="preserve">ABRIL-JUNIO   • </t>
    </r>
    <r>
      <rPr>
        <sz val="10"/>
        <color theme="1"/>
        <rFont val="Century Gothic"/>
        <family val="2"/>
      </rPr>
      <t>Realizada la actualización de los protocolos y hojas de ruta de los servicios de atención a la violencia y el manual de funciones de las redes locales para la prevención de la violencia. El desarrollo de estas actualizaciones contó con el apoyo técnico del Fondo del Población de las Naciones Unidas (UNFPA). • Fortalecidas las capacidades de 60 psicólogas y trabajadoras sociales en materia de cuidado informado del trauma (con el apoyo de Heartland Alliance International), elaboración de proyectos de vida, y elaboración de informes psicológicos y socioambientales, a través de 24 encuentros de capacitación en formato virtual.  Orientadas y sensibilizadas 42014 personas a traves de talleres, charlas y jornadas. •Sostenidas 37 (treinta y siete) reuniones de seguimiento a iniciativas y proyectos vinculados a la prevención, atención y reparación integral a las víctimas de violencia de género e intrafamiliar, con diversas organizaciones, agencias de cooperación e instituciones vinculadas al sistema de protección a la violencia</t>
    </r>
  </si>
  <si>
    <r>
      <rPr>
        <b/>
        <sz val="10"/>
        <color theme="1"/>
        <rFont val="Century Gothic"/>
        <family val="2"/>
      </rPr>
      <t>ENERO-MARZO</t>
    </r>
    <r>
      <rPr>
        <sz val="10"/>
        <color theme="1"/>
        <rFont val="Century Gothic"/>
        <family val="2"/>
      </rPr>
      <t>:Las jornadas, sensibilizaciones, charlas y talleres se coordinan con las 58 oficinas provinciales y municipales, la Direccion de prevencion y atencion a la violencia, todas las demas areas sustantias y operativas del ministerio y la Direccion de Comunicaciones, las redes locales y apoyo de la cooperacion internacional.</t>
    </r>
    <r>
      <rPr>
        <b/>
        <sz val="10"/>
        <color theme="1"/>
        <rFont val="Century Gothic"/>
        <family val="2"/>
      </rPr>
      <t>ABRIL-JUNIO:</t>
    </r>
    <r>
      <rPr>
        <sz val="10"/>
        <color theme="1"/>
        <rFont val="Century Gothic"/>
        <family val="2"/>
      </rPr>
      <t xml:space="preserve"> el desvio fisico de explica porque jornadas de sensibilización que estaban programadas para el 2do trimestre se realizaron en el primer trimestre en el marco de la campaña de semana santa vivir sin violencia es posible, el desvio financiero explicado en el hecho de que cuando se hizo la programación indicativa 2024 se hizo basada en el presupuesto aprobado en el PGE 2024, en abril 2024 a ese monto se adicionó el monto pendiente de ejecutar para ser utilizado en este año 2024 en el Programa de Apoyo Presupuestario Coordinación en la Prevención de la Violencia de Genero en la Línea con los Objetivos de Desarrollo Sostenible (ODS) en República Dominicana, CPREV, fuente 7310, según comunicación no. 040014/d/f 01/04/2024.</t>
    </r>
  </si>
  <si>
    <t xml:space="preserve">Atendidas 3343 personas, diseñado de un dashbord para optimización de la Línea de Emergencia *212, de un panel digital para el seguimiento en tiempo real a noticias vinculadas con casos de violencia de genero e intrafamiliar, y de un foro para el intercambio de buenas prácticas dirigido a operadoras/es de líneas de emergencia a nivel de Iberoamérica,•	Realizado 1 taller de revisión del protocolo de atención para el personal de la Línea de Emergencia *212 en la oficina del Distrito Nacional, con la participación de 20 operadoras/es y choferes. </t>
  </si>
  <si>
    <t xml:space="preserve">Brindadas 3343 atenciones a través del servicio Línea de Emergencia *212, de las por la linea directa -212 y  en coordinación con el Servicio Nacional de Emergencia 911, El desvío físico se explica por la disminución en el semestre de la solicitud del servicio via la linea, muchas usuarias se acercan al ministerio a requerir los servicios y en cuanto al desvío financiero se debe a actividades de capacitación a realizadas con el personal de la línea de emergencia y a que la programación indicativa 2024 se realizó basada en el presupuesto del fondo 100, a este monto se le adicionó fomdos del Programa de Apoyo Presupuestario Coordinación en la Prevención de la Violencia de Genero en la Línea con los Objetivos de Desarrollo Sostenible (ODS) en República Dominicana, CPREV, </t>
  </si>
  <si>
    <t>•Realizada la actualización de los protocolos y hojas de ruta de los servicios de atención a la violencia y el manual de funciones de las redes locales para la prevención de la violencia. El desarrollo de estas actualizaciones contó con el apoyo técnico del Fondo del Población de las Naciones Unidas (UNFPA).•	Brindadas 561 atenciones psicológicas y 553 atenciones legales a través de las Casas Comunitarias de Justicia y la Fundación Mujer Iglesia, en el Gran Santo Domingo (Los Alcarrizos, La Ciénaga), Santiago de los Caballeros (Centro, Cienfuegos) y Moca.•Desarrollados 103 encuentros de los Grupos de Apoyo a Mujeres (GAM), cuyo objetivo es contribuir a la reflexión colectiva, sensibilización y psicoeducación emocional para el fortalecimiento de la autoestima y autonomía de las participantes. Estos grupos han impactado a 577 mujeres. • Realizadas 8 (ocho) visitas a las Oficinas Provinciales del Ministerio Público en El Seibo, San Cristóbal, Independencia, Peravia, Santiago, Montecristi, Azua y San Juan para dar seguimiento a casos que son acompañados desde el área legal del Ministerio de la Mujer.•Realizadas 15 (quince) visitas a las Oficinas Municipales y Provinciales, y Casas de Acogida, así como también realizadas 58 visitas al Centro de Atención Nacional, desde las Divisiones de Psicología y Legal de la oficina del Distrito Nacional, para el acompañamiento de casos y reuniones de apoyo y coordinación con los equipos de psicólogas y abogadas. • Ofrecidas 2,715 atenciones a 1,301 usuarias y 1,224 familias acogedoras de niñas, niños y adolescentes en orfandad por feminicidios. Realizadas 34 gestiones de coordinación con instituciones y organizaciones para dar respuesta a los emergentes derivados de estos acompañamientos. Fueron incluidas al Programa de Reparación Económica 19 usuarias y familias acogedoras nuevas.•Coordinadas y realizadas 20 (veinte) auditorias sociales a nivel nacional en casos de feminicidios y muertes violentas de mujeres. Brindados los servicios de atención y protección en casas de acogida a 790 mujeres victimas de violencia de genero e intrafamiliar.</t>
  </si>
  <si>
    <t>8 instituciones prestadoras de servicios de salud reciben asistencia técnica en la aplicación de la perspectiva de género y de derecho en sus atenciones, 325 personas sensibilizadas (287 femeninas y 3 masculinos) en los Talleres sobre Abordaje de la Prevención de la Atención en salud a la Violencia basada en Género Violencia Intrafamiliar en el hospital de la Mujer (Dra. Evangelina Rodríguez (D.N.) Dr. Mario Tolentino Dipp (Sto. Dgo. Norte) Prof. Juan Bosch (Sto. Dgo. Este), El Almirante (Sto. Dgo. Este) Dr. Francisco Vicente Castro Sandoval / Boca Chica (Sto. Dgo. Este), Centro de Primer Nivel de Mendoza (Sto. Dgo. Este), Hospital Municipal de Villa Mella (Sto. Dgo. Norte).
110 personas sensibilizadas (103 femeninas y 7 masculinos) en los Talleres Caminando en sus Zapatos, en Boca Chica, San Pedro de Macorís, Villa Mella y Santo Domingo Este.</t>
  </si>
  <si>
    <t>El desvio fisico se debe  a la reprogramación de actividades que estaban planificadas para el  semestre en cuestión, en cuanto a la no ejecución las actividades realizadas se articularon con la Dirección de Extensión Territorial y Transversalidad para la Igualdad.</t>
  </si>
  <si>
    <r>
      <rPr>
        <b/>
        <sz val="10"/>
        <color theme="1"/>
        <rFont val="Century Gothic"/>
        <family val="2"/>
      </rPr>
      <t>ENERO-MARZO:</t>
    </r>
    <r>
      <rPr>
        <sz val="10"/>
        <color theme="1"/>
        <rFont val="Century Gothic"/>
        <family val="2"/>
      </rPr>
      <t xml:space="preserve"> Participación y certificación de 886 personas: 831 mujeres y 55 hombres, mediante el taller Básico de Redes Sociales para Emprendedoras, coordinado con el área de formación de la Fundación Dominicana de Desarrollo, con el objetivo de facilitar herramientas en materia de tecnología que les permitan a las mujeres crear sus páginas para promocionar sus productos y ofrecer ofertas por medio de las distintas Redes Sociales, esto para contribuir con el desarrollo de sus ideas de negocios y emprendimiento.
Participación de 102 personas: 89 mujeres y 13 hombres, mediante el taller virtual Finanzas personales/enfrentando las deudas en coordinación con el área de capacitación del Programa Preservas/Banco de Reservas, dirigido a todo público, pero énfasis en las mujeres, adolescentes y jóvenes.
Participación y certificación a 102 mujeres en el taller virtual: Educación Financiera Preserva/Manejo de tarjeta de crédito, dirigido a todo público, pero con énfasis en las mujeres. El objetivo es facilitar conocer la buena cultura financiera y el manejo adecuado de las tarjetas de crédito como un producto financiero, una herramienta importante en sus emprendimientos o negocios y personal para lograr el éxito en las finanzas. 
Participación de 62 personas: 58 mujeres y 4 hombres, en el taller virtual ¿Cómo Venderle al Estado?, dirigido a emprendedoras y pequeñas Pymes. Objetivo facilitar las herramientas y conocimientos necesarios para ofertar sus productos al Estado y así garantizar las ventas de sus producciones.
Participación de 95 mujeres en 2 talleres presenciales en coordinación con el Programa Preserva/Banreservas bajo el tema: Mujer Empodérate de las Finanzas, en el Marco del Día Internacional de la Mujer y dirigido a las empleadas del Consejo Nacional de las Personas Envejeciente (CONAPE) y la Empresa PUBLIPLAS S. A. . Realizadas 52 Capacitaciones Técnicas  en coordinación con el Instituto de Formación Técnico Profesional (INFOTEP) y ADOPEM</t>
    </r>
    <r>
      <rPr>
        <b/>
        <sz val="10"/>
        <color theme="1"/>
        <rFont val="Century Gothic"/>
        <family val="2"/>
      </rPr>
      <t>.ABRIL-JUNIO:</t>
    </r>
    <r>
      <rPr>
        <sz val="10"/>
        <color theme="1"/>
        <rFont val="Century Gothic"/>
        <family val="2"/>
      </rPr>
      <t xml:space="preserve"> Participación y certificación a 674 personas (618 mujeres y 56 hombres) en los talleres virtuales: Educación Financiera Preserva/Manejo de tarjeta de crédito, dirigido a todo público, pero con énfasis en las mujeres, con el objetivo de dotar a las/los participantes de herramientas que les permitan emprender, desarrollar sus ideas de negocios, emprendedurismo y crecimiento personal, dirigido a todo público, con énfasis en las mujeres y las jóvenes, en coordinación con Banreservas, la Fundación Dominicana de Desarrollo y ADOPEM.      
En los cursos  2,228 personas (1,838 femeninas y 390 masculinos), de las cuales en el trimestre concluyeron 959, mediante 148 Acciones formativas, en materia de Autonomía Económica en las provincias y Centros de Capacitación: Farmacia,  Manejos y hojas de cálculos, Maquillaje, Cuidado de adultos mayores, Emprendimientos para MIPES, Limpieza Facial, Promotora y promotor de productos farmacéutica, Facilitador y facilitadora de la formación profesional, Locutor y locutora profesional, Camarera y camarero de grupo 1, Auxiliar de farmacia, Relaciones Internacionales, Repostería, Decoración de globos, Decoración de tazas, Tutora o Tutor Virtual, Básico de Ingles, Auxiliar de contabilidad, Auxiliar de contabilidad desde la virtualidad, Básico de costura, Secretariado, Básico de Electricidad, Arreglos de flores, Coaching, Camarera de grupo 2,Decoración de calipsos, Informática ,Excel Básico, Operaciones Básicas Secretariales, Bisutería Avanzado, Bocadillos Calientes, Picaderas, Panadería, Diseño de accesorios para eventos, Inglés Intermedio, Servicios de mantenimiento de máquinas fijas, Instalación de redes residenciales, Lavado y estilización de cabellos, Primeros auxilios, Aplicación uñas acrílicas, Informática aplicada, Locución, Auxiliar secretariados, Manejos de técnicos secretariales modernas, en las provincias de Santo Domingo, Santiago Rodríguez, Dajabón, Bani y Jima Abajo.
Capacitada/os 194 de ambos sexos en los talleres: la Importancia de las Relaciones Humanas y la Comunicación Efectiva en la en la toma de decisiones en la Empresa, Excelencia del servicio al Cliente, con el objetivo de fortalecer las relaciones interpersonales y la comunicación efectiva para eficientizar los servicios y mantener un excelente clima laboral para alcanzar un buen rendimiento y productividad.	
Revisión final de reglamento de la Mesa Intersectorial de Cuidados para aprobación en próxima reunión de Gobernanza y participación en presentación de estudio "Invertir en Cuidados: empleos que garantizan derechos" de la Dirección de Análisis de Pobreza, Desigualdad y Cultura Democrática de MEPyD.
82 personas sensibilizadas, 71 femeninas 11 masculinos en los talleres:  vocería en Mesa Local de Santo Domingo Este y Azua, Taller transferencia resultados consultorías vinculadas a la Estrategia Comunidades de Cuidado, Taller con Periodistas "Comunicar los Cuidados: Rol de los Medios de Comunicación y Experiencias en la Región. objetivo brindar herramientas de vocería para transmisión de mensaje sobre cuidados y taller vocería a sindicatos en Hotel Sheraton (auspiciado por los Fondos ODS de PNUD)
Remisión al PNUD. Respuesta con observaciones y comentarios del Producto 3 "Informe final de la evaluación de procesos de la estrategia de Comunidades de Cuidado en el marco de la consultoría para la evaluación de los procesos vinculados a la estrategia de Comunidades de Cuidado. 
Realizada la Presentación de programas formativos y guías para el cuidado de la primera infancia y de personas Adultas Mayores, Elaboración y entrega de documento propuesta para construir un plan de trabajo para cumplir las funciones establecidas en el Convenio Marco de la Mesa Interinstitucional de Cuidados.</t>
    </r>
  </si>
  <si>
    <r>
      <rPr>
        <b/>
        <sz val="10"/>
        <color theme="1"/>
        <rFont val="Century Gothic"/>
        <family val="2"/>
      </rPr>
      <t>ENERO-MARZO</t>
    </r>
    <r>
      <rPr>
        <sz val="10"/>
        <color theme="1"/>
        <rFont val="Century Gothic"/>
        <family val="2"/>
      </rPr>
      <t xml:space="preserve">:Las actividades realizadas se hicieron en coordinacion con Infotep, ADOPEM, las Oficinas Provinciales y Municipales y la Dirección de Derechos Integrales de la Mujer </t>
    </r>
    <r>
      <rPr>
        <b/>
        <sz val="10"/>
        <color theme="1"/>
        <rFont val="Century Gothic"/>
        <family val="2"/>
      </rPr>
      <t>ABRIL*JUNIO:</t>
    </r>
    <r>
      <rPr>
        <sz val="10"/>
        <color theme="1"/>
        <rFont val="Century Gothic"/>
        <family val="2"/>
      </rPr>
      <t>La meta financiera está por debajo de la programada se explica por retrasos en los procesos. La meta fisica está por debajo de la programada porque a la fecha de 2228 personas que se están capacitando solo han concluido sus capacitaciones 959 estas tecnicas fueron realizadas en articulacion con los centros de capacitación, la Dirección de Extensión Territorial y la Dirección de Derechos Integrales.</t>
    </r>
  </si>
  <si>
    <t>habia un acuerdo en preparación que se firmó a principios de julio, por lo que entra para el tercer trimestre, y de las actividades programadas 3 charlas virtuales a través del acuerdo por ADOPEM lo que explica el desvio financiero</t>
  </si>
  <si>
    <t>3 jornadas de Capacitación a través del acuerdo por ADOPEM: 194 personas de ambos sexos fueron capaciitads en los talleres: la Importancia de las Relaciones Humanas y la Comunicación Efectiva en la en la toma de decisiones en la Empresa, Excelencia del servicio al Cliente, con el objetivo de fortalecer las relaciones interpersonales y la comunicación efectiva para eficientizar los servicios y mantener un excelente clima laboral para alcanzar un buen rendimiento y productividad. Estar actividades se realizaron en coordinación con la Dirección de Extensión Territorial.</t>
  </si>
  <si>
    <r>
      <rPr>
        <b/>
        <sz val="11"/>
        <color theme="1"/>
        <rFont val="Century Gothic"/>
        <family val="2"/>
      </rPr>
      <t>ENERO-MARZO:</t>
    </r>
    <r>
      <rPr>
        <sz val="11"/>
        <color theme="1"/>
        <rFont val="Century Gothic"/>
        <family val="2"/>
      </rPr>
      <t xml:space="preserve"> 1,-'Impartidas1 charla presencial de sensibilización  en Prevención de Embarazo en Adolescentes,  dirigida a estudiantes del Colegio Don Bosco del D.N.  2,-Realizadas 35 jornadas de capacitación presencial  a travéz del recorridos por la sala experimental del Centro de Promoción de Salud Integral de Adolescentes. 3,-  Realizadas 47 jornadas de capacitación continua al cuarto grupo de multiplicadores/as del Proyecto Prevención de Embarazos en Adolescentes y Fortalecimiento a la Salud Integral de Adolescentes en R.D. 4,-   Realizadas 480 jornadas de sensibilización de pares en materia de salud integral de adolescentes en Santo Domingo.  5,-Realizadas 20 jornadas de sensibilización de pares en materia de salud integral de adolescentes en San Juan de la Maguana.</t>
    </r>
    <r>
      <rPr>
        <b/>
        <sz val="11"/>
        <color theme="1"/>
        <rFont val="Century Gothic"/>
        <family val="2"/>
      </rPr>
      <t>ABRIL-JUNIO:</t>
    </r>
    <r>
      <rPr>
        <sz val="11"/>
        <color theme="1"/>
        <rFont val="Century Gothic"/>
        <family val="2"/>
      </rPr>
      <t xml:space="preserve"> 1.- Realizadas '4  acciones de sensibilización en prevención de embarazos en adolescentes. 2.- Realizadas 54 jornadas de Sensibilizacón presencial (Recorridos) por la Sala Experimental del Centro de Promoción de Salud Integral de Adolescentes. 3.- Realizadas 8 campañas grupales de sensibilización en prevención de embarazos en adolescentes y uniones temprana y 8 talleres “Hablemos de Salud Sexual y Reproductiva con sus hijos/as”, dirigidos a madres, padres y tutores. 4.-Realizadas 280 jornadas de sensibilización de pares en materia de salud integral de adolescentes en Santo Domingo.                                                                                                                                                               	                 </t>
    </r>
  </si>
  <si>
    <r>
      <rPr>
        <b/>
        <sz val="11"/>
        <color theme="1"/>
        <rFont val="Century Gothic"/>
        <family val="2"/>
      </rPr>
      <t>ENERO-MARZO:</t>
    </r>
    <r>
      <rPr>
        <sz val="11"/>
        <color theme="1"/>
        <rFont val="Century Gothic"/>
        <family val="2"/>
      </rPr>
      <t xml:space="preserve"> Entrega de Bono Mujer a beneficiarias de los proyectos habitacionales, Marto II (9) y Hato Nuevo IV (4), para un total de 13 bonos, </t>
    </r>
    <r>
      <rPr>
        <b/>
        <sz val="11"/>
        <color theme="1"/>
        <rFont val="Century Gothic"/>
        <family val="2"/>
      </rPr>
      <t xml:space="preserve"> ABRIL-JUNIO:</t>
    </r>
    <r>
      <rPr>
        <sz val="11"/>
        <color theme="1"/>
        <rFont val="Century Gothic"/>
        <family val="2"/>
      </rPr>
      <t xml:space="preserve"> Evaluados y validados los formularios y/o entrevistas a 1,179 mujeres beneficiarias de los proyectos habitacionales, Proyecto Residencial Ciudad Real Ecológica (Santo Domingo Este), Residencial Ciudad Real San Luis (Santo Domingo Este), Rivera de Cumayasa en La Romana, VP y Boca Residense en Boca Chica, Flor de Loto en el Kilómetro 22 de la Autopista Duarte y Juan Pablo II en Santo Domingo Norte
Entrega de 9 Bono Mujer a beneficiarias del proyecto habitacional, Residencial Riberas de Cumayasa, con una inversión presupuestaria de RD$1,864,000.00. </t>
    </r>
  </si>
  <si>
    <t xml:space="preserve">Brindados los servicios de Orientación Legal y Terapia Psicológica a Mujeres Dominicanas en el Exterior a 54 usuarias. </t>
  </si>
  <si>
    <r>
      <rPr>
        <b/>
        <sz val="11"/>
        <color theme="1"/>
        <rFont val="Century Gothic"/>
        <family val="2"/>
      </rPr>
      <t>ENERO-MARZO:</t>
    </r>
    <r>
      <rPr>
        <sz val="11"/>
        <color theme="1"/>
        <rFont val="Century Gothic"/>
        <family val="2"/>
      </rPr>
      <t xml:space="preserve"> Las actividades del poa fueron reprogramadas para el Semestre abril-junio. </t>
    </r>
    <r>
      <rPr>
        <b/>
        <sz val="11"/>
        <color theme="1"/>
        <rFont val="Century Gothic"/>
        <family val="2"/>
      </rPr>
      <t>ABRIL-JUNIO</t>
    </r>
    <r>
      <rPr>
        <sz val="11"/>
        <color theme="1"/>
        <rFont val="Century Gothic"/>
        <family val="2"/>
      </rPr>
      <t>: 259 mujeres políticas aspirantes y recién electas recibieron asitencias técnica y fortalecimiento de capacidadades a través del ciclo de Conferencias Regionales “Mujeres que ganan Elecciones Estrategias que marcan la diferencia”, facilitado por la ex vicepresidenta de Costa Rica, Epsy Campbell, en cuatro territorios de la geografía nacional:  en las provincias de Barahona, Santiago, San Pedro y el Gran Santo Domingo.
4 gobernadoras provinciales recién designadas recibieron asistencia técnica para fortalecer el inicio de su gestión política a través del encuentro Mujer y Territorio: Encuentro con Gobernadoras Provinciales, dirigido a las gobernadoras de: Azua, Elias Piña, La Romana, San Juan, Bahoruco y Samana. Esta acción también cumple con el objetivo de fortalecer las Alianzas  con las gobernaciones y los trabajos que se realizan en dichas provincias a favor del pleno ejercico de los derechos de las mujeres. 
165 mujeres participan de la promoción de sus derechos a través de talleres, actividades de formación y presentaciones sobre Legislar para la Igualdad, detallada en las siguientes: 
•	34 Personas participan de la promoción de su derecho al cuidado mediante la formación respecto a la legislación local e internacional del cuidado como derecho humano y las reformas para su formal reconocimiento en República Dominicana. (PPT utilizada adjunta) 
•	26 Personas participan de la promoción de sus derechos relacionados a la salud y el género, mediante el taller de Agenda Legislativa para la Igualdad relacionada con la salud. (Solicitado al Ministerio de Salud)
•	40 diputadas recién electas para el período legislativao 2024-2028 reciben asistencia técnica y herramientas para la promoción de los derechos de las mujeres a través de la actividad de presentación de la Guía Legislar para la Igualdad durante el encuentro con las legisladoras electas. (Listado Adjunto)
•	65 Personas participan de la promoción de sus derechos mediante el taller de formación de género en el sistema de justicia penal en conjunto con el Poder Judicial y el Consejo Nacional de Drogas como parte de la implementación del proyecto del mismo nombre de la Organización de Estados Americanos. 
Elaborados 4 instrumentos para la transversalización del enfoque de genero en la agenda legislativa nacional: 
•	Presentada Guía Legislar para la Igualdad (Adjunto)
•	Elaborado el Boletín Legislara para la Igualdad de la SLO 2023-2024 (Adjunto)
•	Elaborado dos propuestas de Decretos para la cultura de la igualdad de genero y el fortalecimiento de la reparación como eje integral de la respuesta a la violencias. (Adjunto)</t>
    </r>
  </si>
  <si>
    <t>La meta financiera y fisica por debajo de la programada se explica por retrasos en los procesos de compra.</t>
  </si>
  <si>
    <t xml:space="preserve"> Este producto no presenta desvio financiero y el desvio fisico   se explica la entrada de casos nuevos tanto en los servicios legales como psicologicos,- </t>
  </si>
  <si>
    <t xml:space="preserve">Informe de Evaluación Semestral de las Metas Fisicas- Financieras ENERO - JUNIO 2024 </t>
  </si>
  <si>
    <t>Programación  enero-junio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</si>
</sst>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10409]0%"/>
    <numFmt numFmtId="165" formatCode="[$-10409]0"/>
    <numFmt numFmtId="166" formatCode="[$-10409]#,##0.00;\-#,##0.00"/>
    <numFmt numFmtId="167" formatCode="[$-10409]0;\(0\)"/>
    <numFmt numFmtId="168" formatCode="[$-10409]#,##0.0;\-#,##0.0"/>
    <numFmt numFmtId="169" formatCode="[$-10409]#,##0.0;\(#,##0.0\)"/>
    <numFmt numFmtId="170" formatCode="#,##0.00_ ;\-#,##0.00\ "/>
  </numFmts>
  <fonts count="39" x14ac:knownFonts="1">
    <font>
      <sz val="11"/>
      <color rgb="FF000000"/>
      <name val="Calibri"/>
      <family val="2"/>
      <scheme val="minor"/>
    </font>
    <font>
      <sz val="11"/>
      <name val="Calibri"/>
      <family val="2"/>
    </font>
    <font>
      <b/>
      <sz val="14"/>
      <color rgb="FF000000"/>
      <name val="Century Gothic"/>
      <family val="2"/>
    </font>
    <font>
      <b/>
      <sz val="11"/>
      <color rgb="FF000000"/>
      <name val="Century Gothic"/>
      <family val="2"/>
    </font>
    <font>
      <sz val="11"/>
      <color rgb="FF000000"/>
      <name val="Century Gothic"/>
      <family val="2"/>
    </font>
    <font>
      <b/>
      <sz val="12"/>
      <color rgb="FF1F4E78"/>
      <name val="Century Gothic"/>
      <family val="2"/>
    </font>
    <font>
      <b/>
      <sz val="11"/>
      <color rgb="FF1F4E78"/>
      <name val="Century Gothic"/>
      <family val="2"/>
    </font>
    <font>
      <b/>
      <sz val="10"/>
      <color rgb="FF1F4E78"/>
      <name val="Century Gothic"/>
      <family val="2"/>
    </font>
    <font>
      <b/>
      <sz val="9"/>
      <color rgb="FF1F4E78"/>
      <name val="Calibri"/>
      <family val="2"/>
    </font>
    <font>
      <sz val="10"/>
      <color rgb="FF000000"/>
      <name val="Arial"/>
      <family val="2"/>
    </font>
    <font>
      <sz val="4.95"/>
      <color theme="1"/>
      <name val="Calibri"/>
      <family val="2"/>
    </font>
    <font>
      <sz val="11"/>
      <name val="Calibri"/>
      <family val="2"/>
    </font>
    <font>
      <b/>
      <sz val="11"/>
      <color rgb="FF000000"/>
      <name val="Century Gothic"/>
      <family val="2"/>
    </font>
    <font>
      <b/>
      <sz val="11"/>
      <color rgb="FF1F4E78"/>
      <name val="Century Gothic"/>
      <family val="2"/>
    </font>
    <font>
      <b/>
      <sz val="10"/>
      <color rgb="FF1F4E78"/>
      <name val="Century Gothic"/>
      <family val="2"/>
    </font>
    <font>
      <sz val="10"/>
      <color rgb="FF000000"/>
      <name val="Arial"/>
      <family val="2"/>
    </font>
    <font>
      <sz val="11"/>
      <color rgb="FF000000"/>
      <name val="Calibri"/>
      <family val="2"/>
      <scheme val="minor"/>
    </font>
    <font>
      <sz val="11"/>
      <color theme="1"/>
      <name val="Calibri"/>
      <family val="2"/>
    </font>
    <font>
      <sz val="10"/>
      <color rgb="FF000000"/>
      <name val="Century Gothic"/>
      <family val="2"/>
    </font>
    <font>
      <b/>
      <sz val="12"/>
      <color rgb="FF000000"/>
      <name val="Times New Roman"/>
      <family val="1"/>
    </font>
    <font>
      <sz val="11"/>
      <name val="Century Gothic"/>
      <family val="2"/>
    </font>
    <font>
      <b/>
      <sz val="11"/>
      <color rgb="FF1F4E78"/>
      <name val="Calibri"/>
      <family val="2"/>
    </font>
    <font>
      <b/>
      <sz val="11"/>
      <color rgb="FF000000"/>
      <name val="Calibri"/>
      <family val="2"/>
    </font>
    <font>
      <sz val="11"/>
      <color rgb="FF000000"/>
      <name val="Calibri"/>
      <family val="2"/>
    </font>
    <font>
      <sz val="11"/>
      <color rgb="FF000000"/>
      <name val="Arial"/>
      <family val="2"/>
    </font>
    <font>
      <sz val="10"/>
      <color rgb="FF000000"/>
      <name val="Calibri"/>
      <family val="2"/>
    </font>
    <font>
      <sz val="10"/>
      <name val="Calibri"/>
      <family val="2"/>
    </font>
    <font>
      <sz val="12"/>
      <color rgb="FF000000"/>
      <name val="Century Gothic"/>
      <family val="2"/>
    </font>
    <font>
      <sz val="9"/>
      <color theme="1"/>
      <name val="Calibri"/>
      <family val="2"/>
    </font>
    <font>
      <sz val="9"/>
      <color theme="1"/>
      <name val="Century Gothic"/>
      <family val="2"/>
    </font>
    <font>
      <sz val="11"/>
      <color theme="1"/>
      <name val="Century Gothic"/>
      <family val="2"/>
    </font>
    <font>
      <sz val="10.5"/>
      <color theme="1"/>
      <name val="Century Gothic"/>
      <family val="2"/>
    </font>
    <font>
      <sz val="10"/>
      <color theme="1"/>
      <name val="Century Gothic"/>
      <family val="2"/>
    </font>
    <font>
      <b/>
      <sz val="11"/>
      <color theme="1"/>
      <name val="Century Gothic"/>
      <family val="2"/>
    </font>
    <font>
      <sz val="14"/>
      <name val="Calibri"/>
      <family val="2"/>
    </font>
    <font>
      <sz val="16"/>
      <name val="Calibri"/>
      <family val="2"/>
    </font>
    <font>
      <b/>
      <sz val="9"/>
      <color theme="1"/>
      <name val="Century Gothic"/>
      <family val="2"/>
    </font>
    <font>
      <b/>
      <sz val="10.5"/>
      <color theme="1"/>
      <name val="Century Gothic"/>
      <family val="2"/>
    </font>
    <font>
      <b/>
      <sz val="10"/>
      <color theme="1"/>
      <name val="Century Gothic"/>
      <family val="2"/>
    </font>
  </fonts>
  <fills count="6">
    <fill>
      <patternFill patternType="none"/>
    </fill>
    <fill>
      <patternFill patternType="gray125"/>
    </fill>
    <fill>
      <patternFill patternType="solid">
        <fgColor rgb="FFDDEBF7"/>
        <bgColor rgb="FFDDEBF7"/>
      </patternFill>
    </fill>
    <fill>
      <patternFill patternType="solid">
        <fgColor rgb="FFD3D3D3"/>
        <bgColor rgb="FFD3D3D3"/>
      </patternFill>
    </fill>
    <fill>
      <patternFill patternType="solid">
        <fgColor theme="0"/>
        <bgColor indexed="64"/>
      </patternFill>
    </fill>
    <fill>
      <patternFill patternType="solid">
        <fgColor theme="0" tint="-0.34998626667073579"/>
        <bgColor indexed="64"/>
      </patternFill>
    </fill>
  </fills>
  <borders count="21">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top style="thin">
        <color theme="0" tint="-0.14996795556505021"/>
      </top>
      <bottom/>
      <diagonal/>
    </border>
    <border>
      <left/>
      <right style="thin">
        <color theme="0" tint="-0.14993743705557422"/>
      </right>
      <top style="thin">
        <color theme="0" tint="-0.14996795556505021"/>
      </top>
      <bottom/>
      <diagonal/>
    </border>
    <border>
      <left style="thin">
        <color theme="0" tint="-0.14990691854609822"/>
      </left>
      <right style="thin">
        <color theme="0" tint="-0.14993743705557422"/>
      </right>
      <top style="thin">
        <color theme="0" tint="-0.14996795556505021"/>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style="thin">
        <color rgb="FFD3D3D3"/>
      </left>
      <right/>
      <top style="thin">
        <color rgb="FFD3D3D3"/>
      </top>
      <bottom style="thin">
        <color rgb="FFD3D3D3"/>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right/>
      <top style="thin">
        <color theme="0" tint="-0.34998626667073579"/>
      </top>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9847407452621"/>
      </right>
      <top style="thin">
        <color theme="0" tint="-0.14996795556505021"/>
      </top>
      <bottom style="thin">
        <color theme="0" tint="-0.14996795556505021"/>
      </bottom>
      <diagonal/>
    </border>
    <border>
      <left style="thin">
        <color theme="0" tint="-0.14999847407452621"/>
      </left>
      <right/>
      <top/>
      <bottom/>
      <diagonal/>
    </border>
  </borders>
  <cellStyleXfs count="2">
    <xf numFmtId="0" fontId="0" fillId="0" borderId="0"/>
    <xf numFmtId="9" fontId="16" fillId="0" borderId="0" applyFont="0" applyFill="0" applyBorder="0" applyAlignment="0" applyProtection="0"/>
  </cellStyleXfs>
  <cellXfs count="175">
    <xf numFmtId="0" fontId="1" fillId="0" borderId="0" xfId="0" applyFont="1"/>
    <xf numFmtId="0" fontId="3" fillId="0" borderId="0" xfId="0" applyFont="1" applyAlignment="1">
      <alignment vertical="top" wrapText="1" readingOrder="1"/>
    </xf>
    <xf numFmtId="0" fontId="4" fillId="0" borderId="0" xfId="0" applyFont="1" applyAlignment="1">
      <alignment vertical="top" wrapText="1" readingOrder="1"/>
    </xf>
    <xf numFmtId="0" fontId="11" fillId="0" borderId="0" xfId="0" applyFont="1"/>
    <xf numFmtId="0" fontId="4" fillId="0" borderId="0" xfId="0" applyFont="1" applyAlignment="1">
      <alignment horizontal="justify" vertical="top" wrapText="1" readingOrder="1"/>
    </xf>
    <xf numFmtId="0" fontId="19" fillId="0" borderId="0" xfId="0" applyFont="1" applyAlignment="1">
      <alignment horizontal="justify" vertical="center"/>
    </xf>
    <xf numFmtId="37" fontId="1" fillId="0" borderId="1" xfId="0" applyNumberFormat="1" applyFont="1" applyBorder="1" applyAlignment="1">
      <alignment horizontal="center" vertical="center" wrapText="1"/>
    </xf>
    <xf numFmtId="0" fontId="22" fillId="0" borderId="3" xfId="0" applyFont="1" applyBorder="1" applyAlignment="1">
      <alignment horizontal="center" vertical="center" wrapText="1" readingOrder="1"/>
    </xf>
    <xf numFmtId="49" fontId="23" fillId="0" borderId="3" xfId="0" applyNumberFormat="1" applyFont="1" applyBorder="1" applyAlignment="1">
      <alignment horizontal="center" vertical="center" wrapText="1" readingOrder="1"/>
    </xf>
    <xf numFmtId="0" fontId="25" fillId="0" borderId="4" xfId="0" applyFont="1" applyBorder="1" applyAlignment="1">
      <alignment horizontal="left" vertical="center" wrapText="1" readingOrder="1"/>
    </xf>
    <xf numFmtId="49" fontId="25" fillId="0" borderId="4" xfId="0" applyNumberFormat="1" applyFont="1" applyBorder="1" applyAlignment="1">
      <alignment horizontal="left" vertical="center" wrapText="1" readingOrder="1"/>
    </xf>
    <xf numFmtId="49" fontId="26" fillId="0" borderId="4" xfId="0" applyNumberFormat="1" applyFont="1" applyBorder="1" applyAlignment="1">
      <alignment horizontal="center" vertical="center" wrapText="1"/>
    </xf>
    <xf numFmtId="166" fontId="25" fillId="0" borderId="4" xfId="0" applyNumberFormat="1" applyFont="1" applyBorder="1" applyAlignment="1">
      <alignment horizontal="center" vertical="center" wrapText="1" readingOrder="1"/>
    </xf>
    <xf numFmtId="0" fontId="26" fillId="0" borderId="8" xfId="0"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readingOrder="1"/>
    </xf>
    <xf numFmtId="37" fontId="23" fillId="0" borderId="1" xfId="0" applyNumberFormat="1" applyFont="1" applyBorder="1" applyAlignment="1">
      <alignment horizontal="center" vertical="center" wrapText="1" readingOrder="1"/>
    </xf>
    <xf numFmtId="37" fontId="23" fillId="4" borderId="1" xfId="0" applyNumberFormat="1" applyFont="1" applyFill="1" applyBorder="1" applyAlignment="1">
      <alignment horizontal="center" vertical="center" wrapText="1" readingOrder="1"/>
    </xf>
    <xf numFmtId="49" fontId="1" fillId="0" borderId="0" xfId="0" applyNumberFormat="1" applyFont="1"/>
    <xf numFmtId="4" fontId="1" fillId="0" borderId="0" xfId="0" applyNumberFormat="1" applyFont="1"/>
    <xf numFmtId="167" fontId="23" fillId="4" borderId="3" xfId="0" applyNumberFormat="1" applyFont="1" applyFill="1" applyBorder="1" applyAlignment="1">
      <alignment horizontal="center" vertical="center" wrapText="1" readingOrder="1"/>
    </xf>
    <xf numFmtId="49" fontId="25" fillId="4" borderId="3" xfId="0" applyNumberFormat="1" applyFont="1" applyFill="1" applyBorder="1" applyAlignment="1">
      <alignment horizontal="center" vertical="center" wrapText="1" readingOrder="1"/>
    </xf>
    <xf numFmtId="167" fontId="25" fillId="4" borderId="3" xfId="0" applyNumberFormat="1" applyFont="1" applyFill="1" applyBorder="1" applyAlignment="1">
      <alignment horizontal="center" vertical="center" wrapText="1" readingOrder="1"/>
    </xf>
    <xf numFmtId="49" fontId="23" fillId="4" borderId="3" xfId="0" applyNumberFormat="1" applyFont="1" applyFill="1" applyBorder="1" applyAlignment="1">
      <alignment horizontal="center" vertical="center" wrapText="1" readingOrder="1"/>
    </xf>
    <xf numFmtId="0" fontId="1" fillId="0" borderId="0" xfId="0" applyFont="1" applyAlignment="1">
      <alignment wrapText="1"/>
    </xf>
    <xf numFmtId="0" fontId="1" fillId="0" borderId="16" xfId="0" applyFont="1" applyBorder="1"/>
    <xf numFmtId="0" fontId="1" fillId="0" borderId="20" xfId="0" applyFont="1" applyBorder="1"/>
    <xf numFmtId="0" fontId="34" fillId="0" borderId="0" xfId="0" applyFont="1"/>
    <xf numFmtId="0" fontId="35" fillId="0" borderId="0" xfId="0" applyFont="1"/>
    <xf numFmtId="3" fontId="25" fillId="0" borderId="4" xfId="0" applyNumberFormat="1" applyFont="1" applyBorder="1" applyAlignment="1">
      <alignment horizontal="center" vertical="center" wrapText="1" readingOrder="1"/>
    </xf>
    <xf numFmtId="3" fontId="1" fillId="0" borderId="0" xfId="0" applyNumberFormat="1" applyFont="1"/>
    <xf numFmtId="0" fontId="33" fillId="0" borderId="0" xfId="0" applyFont="1" applyAlignment="1">
      <alignment horizontal="left" vertical="top" wrapText="1" readingOrder="1"/>
    </xf>
    <xf numFmtId="0" fontId="31" fillId="0" borderId="0" xfId="0" applyFont="1" applyAlignment="1">
      <alignment horizontal="justify" vertical="top" wrapText="1" readingOrder="1"/>
    </xf>
    <xf numFmtId="0" fontId="30" fillId="0" borderId="0" xfId="0" applyFont="1" applyAlignment="1">
      <alignment vertical="top" wrapText="1"/>
    </xf>
    <xf numFmtId="0" fontId="4" fillId="0" borderId="0" xfId="0" applyFont="1" applyAlignment="1">
      <alignment horizontal="center" vertical="top" wrapText="1" readingOrder="1"/>
    </xf>
    <xf numFmtId="0" fontId="20" fillId="0" borderId="0" xfId="0" applyFont="1" applyAlignment="1">
      <alignment vertical="top" wrapText="1"/>
    </xf>
    <xf numFmtId="0" fontId="18" fillId="0" borderId="0" xfId="0" applyFont="1" applyAlignment="1">
      <alignment vertical="top" wrapText="1" readingOrder="1"/>
    </xf>
    <xf numFmtId="0" fontId="3" fillId="3" borderId="0" xfId="0" applyFont="1" applyFill="1" applyAlignment="1">
      <alignment horizontal="left" vertical="top" readingOrder="1"/>
    </xf>
    <xf numFmtId="0" fontId="3" fillId="3" borderId="0" xfId="0" applyFont="1" applyFill="1" applyAlignment="1">
      <alignment horizontal="left" vertical="top" wrapText="1" readingOrder="1"/>
    </xf>
    <xf numFmtId="0" fontId="3" fillId="0" borderId="0" xfId="0" applyFont="1" applyAlignment="1">
      <alignment horizontal="left" vertical="top" wrapText="1" readingOrder="1"/>
    </xf>
    <xf numFmtId="0" fontId="4" fillId="0" borderId="0" xfId="0" applyFont="1" applyAlignment="1">
      <alignment horizontal="justify" vertical="top" wrapText="1" readingOrder="1"/>
    </xf>
    <xf numFmtId="0" fontId="30" fillId="0" borderId="0" xfId="0" applyFont="1" applyAlignment="1">
      <alignment vertical="top" wrapText="1" readingOrder="1"/>
    </xf>
    <xf numFmtId="0" fontId="30" fillId="4" borderId="0" xfId="0" applyFont="1" applyFill="1" applyAlignment="1">
      <alignment horizontal="justify" vertical="top" wrapText="1" readingOrder="1"/>
    </xf>
    <xf numFmtId="0" fontId="25" fillId="0" borderId="4" xfId="0" applyFont="1" applyBorder="1" applyAlignment="1">
      <alignment horizontal="left" vertical="center" wrapText="1" readingOrder="1"/>
    </xf>
    <xf numFmtId="0" fontId="30" fillId="0" borderId="0" xfId="0" applyFont="1" applyAlignment="1">
      <alignment horizontal="justify" vertical="top" wrapText="1" readingOrder="1"/>
    </xf>
    <xf numFmtId="37" fontId="23" fillId="4" borderId="1" xfId="0" applyNumberFormat="1" applyFont="1" applyFill="1" applyBorder="1" applyAlignment="1">
      <alignment horizontal="center" vertical="center" wrapText="1" readingOrder="1"/>
    </xf>
    <xf numFmtId="37" fontId="1" fillId="4" borderId="1" xfId="0" applyNumberFormat="1" applyFont="1" applyFill="1" applyBorder="1" applyAlignment="1">
      <alignment horizontal="center" vertical="center" wrapText="1"/>
    </xf>
    <xf numFmtId="170" fontId="23" fillId="4" borderId="1" xfId="0" applyNumberFormat="1" applyFont="1" applyFill="1" applyBorder="1" applyAlignment="1">
      <alignment horizontal="center" vertical="center" wrapText="1" readingOrder="1"/>
    </xf>
    <xf numFmtId="170" fontId="1" fillId="4" borderId="1" xfId="0" applyNumberFormat="1" applyFont="1" applyFill="1" applyBorder="1" applyAlignment="1">
      <alignment horizontal="center" vertical="center" wrapText="1"/>
    </xf>
    <xf numFmtId="9" fontId="23" fillId="4" borderId="1" xfId="1" applyFont="1" applyFill="1" applyBorder="1" applyAlignment="1">
      <alignment horizontal="center" vertical="center" wrapText="1" readingOrder="1"/>
    </xf>
    <xf numFmtId="9" fontId="1" fillId="4" borderId="1" xfId="1" applyFont="1" applyFill="1" applyBorder="1" applyAlignment="1">
      <alignment horizontal="center" vertical="center" wrapText="1"/>
    </xf>
    <xf numFmtId="0" fontId="23" fillId="4" borderId="1" xfId="0" applyFont="1" applyFill="1" applyBorder="1" applyAlignment="1">
      <alignment horizontal="left" vertical="center" wrapText="1" readingOrder="1"/>
    </xf>
    <xf numFmtId="0" fontId="1" fillId="4" borderId="1" xfId="0" applyFont="1" applyFill="1" applyBorder="1" applyAlignment="1">
      <alignment horizontal="left" vertical="center" wrapText="1"/>
    </xf>
    <xf numFmtId="170" fontId="23" fillId="0" borderId="3" xfId="0" applyNumberFormat="1" applyFont="1" applyBorder="1" applyAlignment="1">
      <alignment horizontal="center" vertical="center" wrapText="1" readingOrder="1"/>
    </xf>
    <xf numFmtId="170" fontId="1" fillId="0" borderId="3" xfId="0" applyNumberFormat="1" applyFont="1" applyBorder="1" applyAlignment="1">
      <alignment horizontal="center" vertical="center" wrapText="1"/>
    </xf>
    <xf numFmtId="9" fontId="23" fillId="0" borderId="3" xfId="1" applyFont="1" applyFill="1" applyBorder="1" applyAlignment="1">
      <alignment horizontal="center" vertical="center" wrapText="1" readingOrder="1"/>
    </xf>
    <xf numFmtId="9" fontId="1" fillId="0" borderId="3" xfId="1" applyFont="1" applyFill="1" applyBorder="1" applyAlignment="1">
      <alignment horizontal="center" vertical="center" wrapText="1"/>
    </xf>
    <xf numFmtId="0" fontId="3" fillId="3" borderId="0" xfId="0" applyFont="1" applyFill="1" applyAlignment="1">
      <alignment horizontal="left" vertical="center" wrapText="1" readingOrder="1"/>
    </xf>
    <xf numFmtId="0" fontId="29" fillId="0" borderId="0" xfId="0" applyFont="1" applyAlignment="1">
      <alignment horizontal="justify" vertical="top" wrapText="1" readingOrder="1"/>
    </xf>
    <xf numFmtId="0" fontId="3" fillId="0" borderId="0" xfId="0" applyFont="1" applyAlignment="1">
      <alignment horizontal="left" vertical="center" wrapText="1" readingOrder="1"/>
    </xf>
    <xf numFmtId="0" fontId="22" fillId="0" borderId="3" xfId="0" applyFont="1" applyBorder="1" applyAlignment="1">
      <alignment horizontal="center" vertical="center" wrapText="1" readingOrder="1"/>
    </xf>
    <xf numFmtId="0" fontId="1" fillId="0" borderId="3" xfId="0" applyFont="1" applyBorder="1" applyAlignment="1">
      <alignment vertical="top" wrapText="1"/>
    </xf>
    <xf numFmtId="0" fontId="15" fillId="0" borderId="3" xfId="0" applyFont="1" applyBorder="1" applyAlignment="1">
      <alignment vertical="top" wrapText="1" readingOrder="1"/>
    </xf>
    <xf numFmtId="0" fontId="11" fillId="0" borderId="3" xfId="0" applyFont="1" applyBorder="1" applyAlignment="1">
      <alignment vertical="top" wrapText="1"/>
    </xf>
    <xf numFmtId="0" fontId="32" fillId="0" borderId="0" xfId="0" applyFont="1" applyAlignment="1">
      <alignment horizontal="justify" vertical="top" wrapText="1" readingOrder="1"/>
    </xf>
    <xf numFmtId="4" fontId="26" fillId="0" borderId="7"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readingOrder="1"/>
    </xf>
    <xf numFmtId="10" fontId="25" fillId="0" borderId="3" xfId="0" applyNumberFormat="1" applyFont="1" applyBorder="1" applyAlignment="1">
      <alignment horizontal="center" vertical="center" wrapText="1" readingOrder="1"/>
    </xf>
    <xf numFmtId="10" fontId="26" fillId="0" borderId="3" xfId="0" applyNumberFormat="1" applyFont="1" applyBorder="1" applyAlignment="1">
      <alignment horizontal="center" vertical="center" wrapText="1"/>
    </xf>
    <xf numFmtId="9" fontId="25" fillId="0" borderId="3" xfId="1" applyFont="1" applyFill="1" applyBorder="1" applyAlignment="1">
      <alignment horizontal="center" vertical="center" wrapText="1" readingOrder="1"/>
    </xf>
    <xf numFmtId="9" fontId="26" fillId="0" borderId="3" xfId="1" applyFont="1" applyFill="1" applyBorder="1" applyAlignment="1">
      <alignment horizontal="center" vertical="center" wrapText="1"/>
    </xf>
    <xf numFmtId="4" fontId="26" fillId="0" borderId="5" xfId="0" applyNumberFormat="1" applyFont="1" applyBorder="1" applyAlignment="1">
      <alignment horizontal="center" vertical="center" wrapText="1"/>
    </xf>
    <xf numFmtId="4" fontId="26" fillId="0" borderId="6" xfId="0" applyNumberFormat="1" applyFont="1" applyBorder="1" applyAlignment="1">
      <alignment horizontal="center" vertical="center" wrapText="1"/>
    </xf>
    <xf numFmtId="0" fontId="12" fillId="3" borderId="0" xfId="0" applyFont="1" applyFill="1" applyAlignment="1">
      <alignment horizontal="left" vertical="top" wrapText="1" readingOrder="1"/>
    </xf>
    <xf numFmtId="0" fontId="6" fillId="2" borderId="0" xfId="0" applyFont="1" applyFill="1" applyAlignment="1">
      <alignment horizontal="left" vertical="top" wrapText="1" readingOrder="1"/>
    </xf>
    <xf numFmtId="0" fontId="13" fillId="2" borderId="0" xfId="0" applyFont="1" applyFill="1" applyAlignment="1">
      <alignment horizontal="left" vertical="top" wrapText="1" readingOrder="1"/>
    </xf>
    <xf numFmtId="1" fontId="25" fillId="0" borderId="3" xfId="0" applyNumberFormat="1" applyFont="1" applyBorder="1" applyAlignment="1">
      <alignment horizontal="center" vertical="center" wrapText="1" readingOrder="1"/>
    </xf>
    <xf numFmtId="1" fontId="26" fillId="0" borderId="3" xfId="0" applyNumberFormat="1" applyFont="1" applyBorder="1" applyAlignment="1">
      <alignment horizontal="center" vertical="center" wrapText="1"/>
    </xf>
    <xf numFmtId="166" fontId="25" fillId="0" borderId="3" xfId="0" applyNumberFormat="1" applyFont="1" applyBorder="1" applyAlignment="1">
      <alignment horizontal="center" vertical="center" wrapText="1" readingOrder="1"/>
    </xf>
    <xf numFmtId="0" fontId="26" fillId="0" borderId="3" xfId="0" applyFont="1" applyBorder="1" applyAlignment="1">
      <alignment horizontal="center" vertical="center" wrapText="1"/>
    </xf>
    <xf numFmtId="0" fontId="25" fillId="0" borderId="3" xfId="0" applyFont="1" applyBorder="1" applyAlignment="1">
      <alignment horizontal="left" vertical="center" wrapText="1" readingOrder="1"/>
    </xf>
    <xf numFmtId="0" fontId="26" fillId="0" borderId="3" xfId="0" applyFont="1" applyBorder="1" applyAlignment="1">
      <alignment horizontal="left" vertical="center" wrapText="1"/>
    </xf>
    <xf numFmtId="49" fontId="25" fillId="0" borderId="3" xfId="0" applyNumberFormat="1" applyFont="1" applyBorder="1" applyAlignment="1">
      <alignment horizontal="center" vertical="center" wrapText="1" readingOrder="1"/>
    </xf>
    <xf numFmtId="49" fontId="26" fillId="0" borderId="3" xfId="0" applyNumberFormat="1" applyFont="1" applyBorder="1" applyAlignment="1">
      <alignment horizontal="center" vertical="center" wrapText="1"/>
    </xf>
    <xf numFmtId="0" fontId="21" fillId="0" borderId="3" xfId="0" applyFont="1" applyBorder="1" applyAlignment="1">
      <alignment horizontal="center" vertical="center" wrapText="1" readingOrder="1"/>
    </xf>
    <xf numFmtId="0" fontId="23" fillId="0" borderId="3" xfId="0" applyFont="1" applyBorder="1" applyAlignment="1">
      <alignment horizontal="left" vertical="center" wrapText="1" readingOrder="1"/>
    </xf>
    <xf numFmtId="0" fontId="1" fillId="0" borderId="3" xfId="0" applyFont="1" applyBorder="1" applyAlignment="1">
      <alignment horizontal="left" vertical="center" wrapText="1"/>
    </xf>
    <xf numFmtId="49" fontId="23" fillId="0" borderId="3" xfId="0" applyNumberFormat="1" applyFont="1" applyBorder="1" applyAlignment="1">
      <alignment horizontal="center" vertical="center" wrapText="1" readingOrder="1"/>
    </xf>
    <xf numFmtId="49" fontId="1" fillId="0" borderId="3" xfId="0" applyNumberFormat="1" applyFont="1" applyBorder="1" applyAlignment="1">
      <alignment horizontal="center" vertical="center" wrapText="1"/>
    </xf>
    <xf numFmtId="164" fontId="17" fillId="0" borderId="3" xfId="0" applyNumberFormat="1" applyFont="1" applyBorder="1" applyAlignment="1">
      <alignment horizontal="center" vertical="center" wrapText="1" readingOrder="1"/>
    </xf>
    <xf numFmtId="0" fontId="14" fillId="2" borderId="3" xfId="0" applyFont="1" applyFill="1" applyBorder="1" applyAlignment="1">
      <alignment horizontal="center" vertical="center" wrapText="1" readingOrder="1"/>
    </xf>
    <xf numFmtId="0" fontId="24" fillId="0" borderId="3" xfId="0" applyFont="1" applyBorder="1" applyAlignment="1">
      <alignment horizontal="center" vertical="top" wrapText="1" readingOrder="1"/>
    </xf>
    <xf numFmtId="168" fontId="23" fillId="0" borderId="3" xfId="0" applyNumberFormat="1" applyFont="1" applyBorder="1" applyAlignment="1">
      <alignment horizontal="center" vertical="center" wrapText="1" readingOrder="1"/>
    </xf>
    <xf numFmtId="168" fontId="1" fillId="0" borderId="3" xfId="0" applyNumberFormat="1" applyFont="1" applyBorder="1" applyAlignment="1">
      <alignment horizontal="center" vertical="center" wrapText="1"/>
    </xf>
    <xf numFmtId="167" fontId="23" fillId="4" borderId="3" xfId="0" applyNumberFormat="1" applyFont="1" applyFill="1" applyBorder="1" applyAlignment="1">
      <alignment horizontal="center" vertical="center" wrapText="1" readingOrder="1"/>
    </xf>
    <xf numFmtId="0" fontId="1" fillId="4" borderId="3" xfId="0" applyFont="1" applyFill="1" applyBorder="1" applyAlignment="1">
      <alignment horizontal="center" vertical="center" wrapText="1"/>
    </xf>
    <xf numFmtId="169" fontId="17" fillId="0" borderId="3" xfId="0" applyNumberFormat="1" applyFont="1" applyBorder="1" applyAlignment="1">
      <alignment horizontal="center" vertical="center" wrapText="1" readingOrder="1"/>
    </xf>
    <xf numFmtId="169" fontId="17" fillId="0" borderId="3" xfId="0" applyNumberFormat="1" applyFont="1" applyBorder="1" applyAlignment="1">
      <alignment vertical="top" wrapText="1"/>
    </xf>
    <xf numFmtId="0" fontId="23" fillId="0" borderId="1" xfId="0" applyFont="1" applyBorder="1" applyAlignment="1">
      <alignment horizontal="left" vertical="center" wrapText="1" readingOrder="1"/>
    </xf>
    <xf numFmtId="4" fontId="17" fillId="0" borderId="3" xfId="0" applyNumberFormat="1" applyFont="1" applyBorder="1" applyAlignment="1">
      <alignment horizontal="center" vertical="center" wrapText="1" readingOrder="1"/>
    </xf>
    <xf numFmtId="4" fontId="17" fillId="0" borderId="3" xfId="0" applyNumberFormat="1" applyFont="1" applyBorder="1" applyAlignment="1">
      <alignment vertical="top" wrapText="1"/>
    </xf>
    <xf numFmtId="0" fontId="30" fillId="0" borderId="0" xfId="0" applyFont="1" applyAlignment="1">
      <alignment horizontal="left" vertical="top" wrapText="1" readingOrder="1"/>
    </xf>
    <xf numFmtId="0" fontId="33" fillId="5" borderId="0" xfId="0" applyFont="1" applyFill="1" applyAlignment="1">
      <alignment horizontal="left" vertical="top" wrapText="1" readingOrder="1"/>
    </xf>
    <xf numFmtId="0" fontId="3" fillId="3" borderId="0" xfId="0" applyFont="1" applyFill="1" applyAlignment="1">
      <alignment horizontal="justify" vertical="top" wrapText="1" readingOrder="1"/>
    </xf>
    <xf numFmtId="170" fontId="1" fillId="0" borderId="9" xfId="0" applyNumberFormat="1" applyFont="1" applyBorder="1" applyAlignment="1">
      <alignment horizontal="center" vertical="center" wrapText="1"/>
    </xf>
    <xf numFmtId="170" fontId="1" fillId="0" borderId="11" xfId="0" applyNumberFormat="1" applyFont="1" applyBorder="1" applyAlignment="1">
      <alignment horizontal="center" vertical="center" wrapText="1"/>
    </xf>
    <xf numFmtId="170" fontId="1" fillId="0" borderId="10" xfId="0" applyNumberFormat="1" applyFont="1" applyBorder="1" applyAlignment="1">
      <alignment horizontal="center" vertical="center" wrapText="1"/>
    </xf>
    <xf numFmtId="9" fontId="23" fillId="0" borderId="1" xfId="1" applyFont="1" applyFill="1" applyBorder="1" applyAlignment="1">
      <alignment horizontal="center" vertical="center" wrapText="1" readingOrder="1"/>
    </xf>
    <xf numFmtId="9" fontId="1" fillId="0" borderId="1" xfId="1" applyFont="1" applyFill="1" applyBorder="1" applyAlignment="1">
      <alignment horizontal="center" vertical="center" wrapText="1"/>
    </xf>
    <xf numFmtId="0" fontId="32" fillId="4" borderId="0" xfId="0" applyFont="1" applyFill="1" applyAlignment="1">
      <alignment horizontal="justify" vertical="top" wrapText="1" readingOrder="1"/>
    </xf>
    <xf numFmtId="0" fontId="1" fillId="0" borderId="1" xfId="0" applyFont="1" applyBorder="1" applyAlignment="1">
      <alignment horizontal="left" vertical="center" wrapText="1"/>
    </xf>
    <xf numFmtId="37" fontId="23" fillId="0" borderId="1" xfId="0" applyNumberFormat="1" applyFont="1" applyBorder="1" applyAlignment="1">
      <alignment horizontal="center" vertical="center" wrapText="1" readingOrder="1"/>
    </xf>
    <xf numFmtId="37" fontId="1" fillId="0" borderId="1" xfId="0" applyNumberFormat="1" applyFont="1" applyBorder="1" applyAlignment="1">
      <alignment horizontal="center" vertical="center" wrapText="1"/>
    </xf>
    <xf numFmtId="170" fontId="23" fillId="0" borderId="1" xfId="0" applyNumberFormat="1" applyFont="1" applyBorder="1" applyAlignment="1">
      <alignment horizontal="center" vertical="center" wrapText="1" readingOrder="1"/>
    </xf>
    <xf numFmtId="170" fontId="1" fillId="0" borderId="1" xfId="0" applyNumberFormat="1" applyFont="1" applyBorder="1" applyAlignment="1">
      <alignment horizontal="center" vertical="center" wrapText="1"/>
    </xf>
    <xf numFmtId="0" fontId="3" fillId="0" borderId="0" xfId="0" applyFont="1" applyAlignment="1">
      <alignment horizontal="justify" vertical="top" wrapText="1" readingOrder="1"/>
    </xf>
    <xf numFmtId="0" fontId="22" fillId="0" borderId="1" xfId="0" applyFont="1" applyBorder="1" applyAlignment="1">
      <alignment horizontal="center" vertical="center" wrapText="1" readingOrder="1"/>
    </xf>
    <xf numFmtId="0" fontId="1" fillId="0" borderId="1" xfId="0" applyFont="1" applyBorder="1" applyAlignment="1">
      <alignment vertical="top" wrapText="1"/>
    </xf>
    <xf numFmtId="0" fontId="3" fillId="3" borderId="0" xfId="0" applyFont="1" applyFill="1" applyAlignment="1">
      <alignment horizontal="justify" vertical="top" readingOrder="1"/>
    </xf>
    <xf numFmtId="39" fontId="1" fillId="0" borderId="12" xfId="0" applyNumberFormat="1" applyFont="1" applyBorder="1" applyAlignment="1">
      <alignment horizontal="center" vertical="center" wrapText="1" readingOrder="1"/>
    </xf>
    <xf numFmtId="39" fontId="1" fillId="0" borderId="13" xfId="0" applyNumberFormat="1" applyFont="1" applyBorder="1" applyAlignment="1">
      <alignment horizontal="center" vertical="center" wrapText="1" readingOrder="1"/>
    </xf>
    <xf numFmtId="39" fontId="1" fillId="0" borderId="18" xfId="0" applyNumberFormat="1" applyFont="1" applyBorder="1" applyAlignment="1">
      <alignment horizontal="center" vertical="center" wrapText="1" readingOrder="1"/>
    </xf>
    <xf numFmtId="39" fontId="1" fillId="0" borderId="3" xfId="0" applyNumberFormat="1" applyFont="1" applyBorder="1" applyAlignment="1">
      <alignment horizontal="center" vertical="center" wrapText="1" readingOrder="1"/>
    </xf>
    <xf numFmtId="39" fontId="1" fillId="0" borderId="3" xfId="0" applyNumberFormat="1" applyFont="1" applyBorder="1" applyAlignment="1">
      <alignment vertical="top" wrapText="1"/>
    </xf>
    <xf numFmtId="39" fontId="1" fillId="0" borderId="19" xfId="0" applyNumberFormat="1" applyFont="1" applyBorder="1" applyAlignment="1">
      <alignment vertical="top" wrapText="1"/>
    </xf>
    <xf numFmtId="0" fontId="9" fillId="0" borderId="3" xfId="0" applyFont="1" applyBorder="1" applyAlignment="1">
      <alignment vertical="top" wrapText="1" readingOrder="1"/>
    </xf>
    <xf numFmtId="9" fontId="1" fillId="0" borderId="17" xfId="1" applyFont="1" applyFill="1" applyBorder="1" applyAlignment="1">
      <alignment horizontal="center" vertical="center" wrapText="1"/>
    </xf>
    <xf numFmtId="0" fontId="6" fillId="2" borderId="0" xfId="0" applyFont="1" applyFill="1" applyAlignment="1">
      <alignment horizontal="left" vertical="center" wrapText="1" readingOrder="1"/>
    </xf>
    <xf numFmtId="0" fontId="4" fillId="0" borderId="0" xfId="0" applyFont="1" applyAlignment="1">
      <alignment horizontal="left" vertical="top" wrapText="1" readingOrder="1"/>
    </xf>
    <xf numFmtId="0" fontId="27" fillId="0" borderId="0" xfId="0" applyFont="1" applyAlignment="1">
      <alignment horizontal="justify" vertical="top" wrapText="1" readingOrder="1"/>
    </xf>
    <xf numFmtId="0" fontId="7" fillId="0" borderId="3" xfId="0" applyFont="1" applyBorder="1" applyAlignment="1">
      <alignment horizontal="center" vertical="center" wrapText="1" readingOrder="1"/>
    </xf>
    <xf numFmtId="0" fontId="21" fillId="0" borderId="14" xfId="0" applyFont="1" applyBorder="1" applyAlignment="1">
      <alignment horizontal="center" vertical="center" wrapText="1" readingOrder="1"/>
    </xf>
    <xf numFmtId="0" fontId="2" fillId="2" borderId="0" xfId="0" applyFont="1" applyFill="1" applyAlignment="1">
      <alignment horizontal="center" vertical="center" wrapText="1" readingOrder="1"/>
    </xf>
    <xf numFmtId="0" fontId="3" fillId="0" borderId="1" xfId="0" applyFont="1" applyBorder="1" applyAlignment="1">
      <alignment horizontal="left" vertical="top" wrapText="1" readingOrder="1"/>
    </xf>
    <xf numFmtId="0" fontId="5" fillId="2" borderId="0" xfId="0" applyFont="1" applyFill="1" applyAlignment="1">
      <alignment horizontal="left" vertical="top" wrapText="1" readingOrder="1"/>
    </xf>
    <xf numFmtId="0" fontId="4" fillId="0" borderId="1" xfId="0" applyFont="1" applyBorder="1" applyAlignment="1">
      <alignment horizontal="left" vertical="top" wrapText="1" readingOrder="1"/>
    </xf>
    <xf numFmtId="0" fontId="27" fillId="4" borderId="0" xfId="0" applyFont="1" applyFill="1" applyAlignment="1">
      <alignment horizontal="justify" vertical="top" wrapText="1" readingOrder="1"/>
    </xf>
    <xf numFmtId="0" fontId="1" fillId="0" borderId="3" xfId="0" applyFont="1" applyBorder="1" applyAlignment="1">
      <alignment horizontal="center" vertical="top" wrapText="1"/>
    </xf>
    <xf numFmtId="0" fontId="7" fillId="2" borderId="3" xfId="0" applyFont="1" applyFill="1" applyBorder="1" applyAlignment="1">
      <alignment horizontal="center" vertical="center" wrapText="1" readingOrder="1"/>
    </xf>
    <xf numFmtId="0" fontId="7" fillId="2" borderId="15" xfId="0" applyFont="1" applyFill="1" applyBorder="1" applyAlignment="1">
      <alignment horizontal="center" vertical="center" wrapText="1" readingOrder="1"/>
    </xf>
    <xf numFmtId="9" fontId="23" fillId="0" borderId="18" xfId="1" applyFont="1" applyFill="1" applyBorder="1" applyAlignment="1">
      <alignment horizontal="center" vertical="center" wrapText="1" readingOrder="1"/>
    </xf>
    <xf numFmtId="167" fontId="23" fillId="0" borderId="3" xfId="0" applyNumberFormat="1" applyFont="1" applyBorder="1" applyAlignment="1">
      <alignment horizontal="center" vertical="center" wrapText="1" readingOrder="1"/>
    </xf>
    <xf numFmtId="0" fontId="1" fillId="0" borderId="3" xfId="0" applyFont="1" applyBorder="1" applyAlignment="1">
      <alignment horizontal="center" vertical="center" wrapText="1"/>
    </xf>
    <xf numFmtId="165" fontId="23" fillId="0" borderId="3" xfId="0" applyNumberFormat="1" applyFont="1" applyBorder="1" applyAlignment="1">
      <alignment horizontal="center" vertical="center" wrapText="1" readingOrder="1"/>
    </xf>
    <xf numFmtId="0" fontId="12" fillId="0" borderId="0" xfId="0" applyFont="1" applyAlignment="1">
      <alignment horizontal="left" vertical="top" wrapText="1" readingOrder="1"/>
    </xf>
    <xf numFmtId="0" fontId="14" fillId="0" borderId="3" xfId="0" applyFont="1" applyBorder="1" applyAlignment="1">
      <alignment horizontal="center" vertical="center" wrapText="1" readingOrder="1"/>
    </xf>
    <xf numFmtId="0" fontId="13" fillId="2" borderId="0" xfId="0" applyFont="1" applyFill="1" applyAlignment="1">
      <alignment horizontal="left" vertical="center" wrapText="1" readingOrder="1"/>
    </xf>
    <xf numFmtId="0" fontId="6" fillId="0" borderId="3" xfId="0" applyFont="1" applyBorder="1" applyAlignment="1">
      <alignment horizontal="center" vertical="center" wrapText="1" readingOrder="1"/>
    </xf>
    <xf numFmtId="0" fontId="11" fillId="0" borderId="3" xfId="0" applyFont="1" applyBorder="1" applyAlignment="1">
      <alignment horizontal="center" vertical="top" wrapText="1"/>
    </xf>
    <xf numFmtId="49" fontId="25" fillId="4" borderId="3" xfId="0" applyNumberFormat="1" applyFont="1" applyFill="1" applyBorder="1" applyAlignment="1">
      <alignment horizontal="center" vertical="center" wrapText="1" readingOrder="1"/>
    </xf>
    <xf numFmtId="49" fontId="26" fillId="4" borderId="3" xfId="0" applyNumberFormat="1" applyFont="1" applyFill="1" applyBorder="1" applyAlignment="1">
      <alignment horizontal="center" vertical="center" wrapText="1"/>
    </xf>
    <xf numFmtId="166" fontId="25" fillId="4" borderId="3" xfId="0" applyNumberFormat="1" applyFont="1" applyFill="1" applyBorder="1" applyAlignment="1">
      <alignment horizontal="center" vertical="center" wrapText="1" readingOrder="1"/>
    </xf>
    <xf numFmtId="0" fontId="26" fillId="4" borderId="3" xfId="0" applyFont="1" applyFill="1" applyBorder="1" applyAlignment="1">
      <alignment horizontal="center" vertical="center" wrapText="1"/>
    </xf>
    <xf numFmtId="10" fontId="25" fillId="4" borderId="3" xfId="0" applyNumberFormat="1" applyFont="1" applyFill="1" applyBorder="1" applyAlignment="1">
      <alignment horizontal="center" vertical="center" wrapText="1" readingOrder="1"/>
    </xf>
    <xf numFmtId="10" fontId="26" fillId="4" borderId="3" xfId="0" applyNumberFormat="1" applyFont="1" applyFill="1" applyBorder="1" applyAlignment="1">
      <alignment horizontal="center" vertical="center" wrapText="1"/>
    </xf>
    <xf numFmtId="9" fontId="25" fillId="4" borderId="3" xfId="1" applyFont="1" applyFill="1" applyBorder="1" applyAlignment="1">
      <alignment horizontal="center" vertical="center" wrapText="1" readingOrder="1"/>
    </xf>
    <xf numFmtId="9" fontId="26" fillId="4" borderId="3" xfId="1" applyFont="1" applyFill="1" applyBorder="1" applyAlignment="1">
      <alignment horizontal="center" vertical="center" wrapText="1"/>
    </xf>
    <xf numFmtId="0" fontId="7" fillId="2" borderId="1" xfId="0" applyFont="1" applyFill="1" applyBorder="1" applyAlignment="1">
      <alignment horizontal="center" vertical="center" wrapText="1" readingOrder="1"/>
    </xf>
    <xf numFmtId="0" fontId="9" fillId="0" borderId="1" xfId="0" applyFont="1" applyBorder="1" applyAlignment="1">
      <alignment horizontal="center" vertical="top" wrapText="1" readingOrder="1"/>
    </xf>
    <xf numFmtId="0" fontId="6" fillId="2" borderId="2" xfId="0" applyFont="1" applyFill="1" applyBorder="1" applyAlignment="1">
      <alignment horizontal="left" vertical="top" wrapText="1" readingOrder="1"/>
    </xf>
    <xf numFmtId="0" fontId="23" fillId="0" borderId="9" xfId="0" applyFont="1" applyBorder="1" applyAlignment="1">
      <alignment horizontal="center" vertical="center" wrapText="1" readingOrder="1"/>
    </xf>
    <xf numFmtId="0" fontId="23" fillId="0" borderId="11" xfId="0" applyFont="1" applyBorder="1" applyAlignment="1">
      <alignment horizontal="center" vertical="center" wrapText="1" readingOrder="1"/>
    </xf>
    <xf numFmtId="0" fontId="23" fillId="0" borderId="10" xfId="0" applyFont="1" applyBorder="1" applyAlignment="1">
      <alignment horizontal="center" vertical="center" wrapText="1" readingOrder="1"/>
    </xf>
    <xf numFmtId="37" fontId="23" fillId="0" borderId="9" xfId="0" applyNumberFormat="1" applyFont="1" applyBorder="1" applyAlignment="1">
      <alignment horizontal="center" vertical="center" wrapText="1" readingOrder="1"/>
    </xf>
    <xf numFmtId="37" fontId="23" fillId="0" borderId="10" xfId="0" applyNumberFormat="1" applyFont="1" applyBorder="1" applyAlignment="1">
      <alignment horizontal="center" vertical="center" wrapText="1" readingOrder="1"/>
    </xf>
    <xf numFmtId="170" fontId="23" fillId="0" borderId="9" xfId="0" applyNumberFormat="1" applyFont="1" applyBorder="1" applyAlignment="1">
      <alignment horizontal="center" vertical="center" wrapText="1" readingOrder="1"/>
    </xf>
    <xf numFmtId="170" fontId="23" fillId="0" borderId="10" xfId="0" applyNumberFormat="1" applyFont="1" applyBorder="1" applyAlignment="1">
      <alignment horizontal="center" vertical="center" wrapText="1" readingOrder="1"/>
    </xf>
    <xf numFmtId="0" fontId="9" fillId="0" borderId="1" xfId="0" applyFont="1" applyBorder="1" applyAlignment="1">
      <alignment vertical="top" wrapText="1" readingOrder="1"/>
    </xf>
    <xf numFmtId="0" fontId="8" fillId="0" borderId="1" xfId="0" applyFont="1" applyBorder="1" applyAlignment="1">
      <alignment horizontal="center" vertical="center" wrapText="1" readingOrder="1"/>
    </xf>
    <xf numFmtId="164" fontId="28" fillId="0" borderId="1" xfId="0" applyNumberFormat="1" applyFont="1" applyBorder="1" applyAlignment="1">
      <alignment horizontal="center" vertical="center" wrapText="1" readingOrder="1"/>
    </xf>
    <xf numFmtId="0" fontId="7" fillId="0" borderId="1" xfId="0" applyFont="1" applyBorder="1" applyAlignment="1">
      <alignment horizontal="center" vertical="center" wrapText="1" readingOrder="1"/>
    </xf>
    <xf numFmtId="4" fontId="28" fillId="0" borderId="1" xfId="0" applyNumberFormat="1" applyFont="1" applyBorder="1" applyAlignment="1">
      <alignment horizontal="center" vertical="center" wrapText="1" readingOrder="1"/>
    </xf>
    <xf numFmtId="4" fontId="28" fillId="0" borderId="1" xfId="0" applyNumberFormat="1" applyFont="1" applyBorder="1" applyAlignment="1">
      <alignment vertical="top" wrapText="1"/>
    </xf>
    <xf numFmtId="0" fontId="3" fillId="0" borderId="0" xfId="0" applyFont="1" applyAlignment="1">
      <alignment horizontal="center" vertical="top" wrapText="1" readingOrder="1"/>
    </xf>
  </cellXfs>
  <cellStyles count="2">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D3D3D3"/>
      <rgbColor rgb="001F4E78"/>
      <rgbColor rgb="004D4D4D"/>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199"/>
  <sheetViews>
    <sheetView showGridLines="0" tabSelected="1" zoomScale="91" zoomScaleNormal="91" zoomScaleSheetLayoutView="80" workbookViewId="0">
      <selection activeCell="A19" sqref="A19:BE19"/>
    </sheetView>
  </sheetViews>
  <sheetFormatPr baseColWidth="10" defaultColWidth="11.42578125" defaultRowHeight="15" x14ac:dyDescent="0.25"/>
  <cols>
    <col min="1" max="13" width="1.140625" customWidth="1"/>
    <col min="14" max="14" width="12.5703125" customWidth="1"/>
    <col min="15" max="15" width="0.42578125" customWidth="1"/>
    <col min="16" max="16" width="5.7109375" customWidth="1"/>
    <col min="17" max="17" width="0.140625" customWidth="1"/>
    <col min="18" max="18" width="0.28515625" customWidth="1"/>
    <col min="19" max="19" width="2.28515625" customWidth="1"/>
    <col min="20" max="20" width="0.140625" customWidth="1"/>
    <col min="21" max="21" width="3.42578125" customWidth="1"/>
    <col min="22" max="22" width="6.28515625" customWidth="1"/>
    <col min="23" max="23" width="0.28515625" customWidth="1"/>
    <col min="24" max="24" width="9.140625" customWidth="1"/>
    <col min="25" max="25" width="1.42578125" customWidth="1"/>
    <col min="26" max="26" width="0.140625" customWidth="1"/>
    <col min="27" max="27" width="6.5703125" customWidth="1"/>
    <col min="28" max="28" width="11.7109375" customWidth="1"/>
    <col min="29" max="29" width="8.5703125" customWidth="1"/>
    <col min="30" max="30" width="9" customWidth="1"/>
    <col min="31" max="31" width="20.7109375" customWidth="1"/>
    <col min="32" max="32" width="1.85546875" customWidth="1"/>
    <col min="33" max="33" width="14" customWidth="1"/>
    <col min="34" max="34" width="2.85546875" customWidth="1"/>
    <col min="35" max="35" width="14" customWidth="1"/>
    <col min="36" max="36" width="3.5703125" customWidth="1"/>
    <col min="37" max="37" width="5.85546875" customWidth="1"/>
    <col min="38" max="38" width="6.140625" customWidth="1"/>
    <col min="39" max="40" width="0.140625" customWidth="1"/>
    <col min="41" max="49" width="0" hidden="1" customWidth="1"/>
    <col min="50" max="52" width="0.140625" customWidth="1"/>
    <col min="53" max="54" width="0" hidden="1" customWidth="1"/>
    <col min="55" max="55" width="0.28515625" customWidth="1"/>
    <col min="56" max="56" width="0.140625" customWidth="1"/>
    <col min="57" max="57" width="68.42578125" customWidth="1"/>
    <col min="58" max="58" width="13.28515625" customWidth="1"/>
    <col min="59" max="59" width="19.42578125" customWidth="1"/>
    <col min="60" max="68" width="13.28515625" customWidth="1"/>
  </cols>
  <sheetData>
    <row r="1" spans="1:61" ht="19.5" customHeight="1" x14ac:dyDescent="0.25">
      <c r="A1" s="133" t="s">
        <v>200</v>
      </c>
      <c r="B1" s="133"/>
      <c r="C1" s="133"/>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row>
    <row r="2" spans="1:61" ht="16.5" x14ac:dyDescent="0.25">
      <c r="A2" s="134" t="s">
        <v>0</v>
      </c>
      <c r="B2" s="134"/>
      <c r="C2" s="134"/>
      <c r="D2" s="134"/>
      <c r="E2" s="134"/>
      <c r="F2" s="134"/>
      <c r="G2" s="134"/>
      <c r="H2" s="134"/>
      <c r="I2" s="134"/>
      <c r="J2" s="134"/>
      <c r="K2" s="134"/>
      <c r="L2" s="134"/>
      <c r="M2" s="134"/>
      <c r="N2" s="134"/>
      <c r="O2" s="134"/>
      <c r="P2" s="134"/>
      <c r="Q2" s="134"/>
      <c r="R2" s="134"/>
      <c r="S2" s="134"/>
      <c r="T2" s="134"/>
      <c r="U2" s="136" t="s">
        <v>32</v>
      </c>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row>
    <row r="3" spans="1:61" ht="16.5" x14ac:dyDescent="0.25">
      <c r="A3" s="134" t="s">
        <v>1</v>
      </c>
      <c r="B3" s="134"/>
      <c r="C3" s="134"/>
      <c r="D3" s="134"/>
      <c r="E3" s="134"/>
      <c r="F3" s="134"/>
      <c r="G3" s="134"/>
      <c r="H3" s="134"/>
      <c r="I3" s="134"/>
      <c r="J3" s="134"/>
      <c r="K3" s="134"/>
      <c r="L3" s="134"/>
      <c r="M3" s="134"/>
      <c r="N3" s="134"/>
      <c r="O3" s="134"/>
      <c r="P3" s="134"/>
      <c r="Q3" s="134"/>
      <c r="R3" s="134"/>
      <c r="S3" s="134"/>
      <c r="T3" s="134"/>
      <c r="U3" s="136" t="s">
        <v>33</v>
      </c>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row>
    <row r="4" spans="1:61" ht="16.5" x14ac:dyDescent="0.25">
      <c r="A4" s="134" t="s">
        <v>2</v>
      </c>
      <c r="B4" s="134"/>
      <c r="C4" s="134"/>
      <c r="D4" s="134"/>
      <c r="E4" s="134"/>
      <c r="F4" s="134"/>
      <c r="G4" s="134"/>
      <c r="H4" s="134"/>
      <c r="I4" s="134"/>
      <c r="J4" s="134"/>
      <c r="K4" s="134"/>
      <c r="L4" s="134"/>
      <c r="M4" s="134"/>
      <c r="N4" s="134"/>
      <c r="O4" s="134"/>
      <c r="P4" s="134"/>
      <c r="Q4" s="134"/>
      <c r="R4" s="134"/>
      <c r="S4" s="134"/>
      <c r="T4" s="134"/>
      <c r="U4" s="136" t="s">
        <v>34</v>
      </c>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row>
    <row r="5" spans="1:61" x14ac:dyDescent="0.25">
      <c r="A5" s="135" t="s">
        <v>3</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row>
    <row r="6" spans="1:61" ht="18" customHeight="1" x14ac:dyDescent="0.25">
      <c r="A6" s="39" t="s">
        <v>4</v>
      </c>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row>
    <row r="7" spans="1:61" ht="47.25" customHeight="1" x14ac:dyDescent="0.25">
      <c r="A7" s="137" t="s">
        <v>113</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row>
    <row r="8" spans="1:61" ht="19.5" customHeight="1" x14ac:dyDescent="0.25">
      <c r="A8" s="39" t="s">
        <v>5</v>
      </c>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row>
    <row r="9" spans="1:61" ht="47.25" customHeight="1" x14ac:dyDescent="0.25">
      <c r="A9" s="137" t="s">
        <v>114</v>
      </c>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row>
    <row r="10" spans="1:61" ht="17.25" customHeight="1" x14ac:dyDescent="0.25">
      <c r="A10" s="75" t="s">
        <v>6</v>
      </c>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row>
    <row r="11" spans="1:61" ht="17.25" customHeight="1" x14ac:dyDescent="0.25">
      <c r="A11" s="39" t="s">
        <v>7</v>
      </c>
      <c r="B11" s="39"/>
      <c r="C11" s="39"/>
      <c r="D11" s="39"/>
      <c r="E11" s="39"/>
      <c r="F11" s="39"/>
      <c r="G11" s="39"/>
      <c r="H11" s="39"/>
      <c r="I11" s="39"/>
      <c r="J11" s="39"/>
      <c r="K11" s="39"/>
      <c r="L11" s="39"/>
      <c r="M11" s="39"/>
      <c r="N11" s="39"/>
      <c r="O11" s="39"/>
      <c r="P11" s="39"/>
      <c r="Q11" s="39"/>
      <c r="R11" s="1"/>
      <c r="S11" s="129" t="s">
        <v>8</v>
      </c>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row>
    <row r="12" spans="1:61" ht="16.5" x14ac:dyDescent="0.25">
      <c r="A12" s="39" t="s">
        <v>9</v>
      </c>
      <c r="B12" s="39"/>
      <c r="C12" s="39"/>
      <c r="D12" s="39"/>
      <c r="E12" s="39"/>
      <c r="F12" s="39"/>
      <c r="G12" s="39"/>
      <c r="H12" s="39"/>
      <c r="I12" s="39"/>
      <c r="J12" s="39"/>
      <c r="K12" s="39"/>
      <c r="L12" s="39"/>
      <c r="M12" s="39"/>
      <c r="N12" s="39"/>
      <c r="O12" s="39"/>
      <c r="P12" s="39"/>
      <c r="Q12" s="39"/>
      <c r="S12" s="129" t="s">
        <v>35</v>
      </c>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row>
    <row r="13" spans="1:61" ht="18.75" x14ac:dyDescent="0.3">
      <c r="A13" s="39" t="s">
        <v>10</v>
      </c>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I13" s="27"/>
    </row>
    <row r="14" spans="1:61" ht="26.25" customHeight="1" x14ac:dyDescent="0.35">
      <c r="A14" s="130" t="s">
        <v>36</v>
      </c>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2"/>
      <c r="BI14" s="28"/>
    </row>
    <row r="15" spans="1:61" ht="16.5" customHeight="1" x14ac:dyDescent="0.25">
      <c r="A15" s="128" t="s">
        <v>60</v>
      </c>
      <c r="B15" s="128"/>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row>
    <row r="16" spans="1:61" ht="19.5" customHeight="1" x14ac:dyDescent="0.25">
      <c r="A16" s="39" t="s">
        <v>11</v>
      </c>
      <c r="B16" s="39"/>
      <c r="C16" s="39"/>
      <c r="D16" s="39"/>
      <c r="E16" s="39"/>
      <c r="F16" s="39"/>
      <c r="G16" s="39"/>
      <c r="H16" s="39"/>
      <c r="I16" s="39"/>
      <c r="J16" s="39"/>
      <c r="K16" s="39"/>
      <c r="L16" s="39"/>
      <c r="M16" s="39"/>
      <c r="N16" s="39"/>
      <c r="O16" s="39"/>
      <c r="P16" s="39"/>
      <c r="Q16" s="39"/>
      <c r="S16" s="129" t="s">
        <v>37</v>
      </c>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row>
    <row r="17" spans="1:61" ht="21.75" customHeight="1" x14ac:dyDescent="0.25">
      <c r="A17" s="59" t="s">
        <v>12</v>
      </c>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row>
    <row r="18" spans="1:61" ht="51.75" customHeight="1" x14ac:dyDescent="0.25">
      <c r="A18" s="130" t="s">
        <v>129</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row>
    <row r="19" spans="1:61" x14ac:dyDescent="0.25">
      <c r="A19" s="59" t="s">
        <v>13</v>
      </c>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row>
    <row r="20" spans="1:61" ht="27.75" customHeight="1" x14ac:dyDescent="0.25">
      <c r="A20" s="130" t="s">
        <v>38</v>
      </c>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row>
    <row r="21" spans="1:61" ht="18.75" customHeight="1" x14ac:dyDescent="0.25">
      <c r="A21" s="59" t="s">
        <v>14</v>
      </c>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row>
    <row r="22" spans="1:61" ht="39.75" customHeight="1" x14ac:dyDescent="0.25">
      <c r="A22" s="130" t="s">
        <v>130</v>
      </c>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row>
    <row r="23" spans="1:61" x14ac:dyDescent="0.25">
      <c r="A23" s="75" t="s">
        <v>61</v>
      </c>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row>
    <row r="24" spans="1:61" x14ac:dyDescent="0.25">
      <c r="A24" s="131" t="s">
        <v>15</v>
      </c>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row>
    <row r="25" spans="1:61" x14ac:dyDescent="0.25">
      <c r="A25" s="85" t="s">
        <v>16</v>
      </c>
      <c r="B25" s="85"/>
      <c r="C25" s="85"/>
      <c r="D25" s="85"/>
      <c r="E25" s="85"/>
      <c r="F25" s="85"/>
      <c r="G25" s="85"/>
      <c r="H25" s="85"/>
      <c r="I25" s="85"/>
      <c r="J25" s="85"/>
      <c r="K25" s="85"/>
      <c r="L25" s="85"/>
      <c r="M25" s="85"/>
      <c r="N25" s="85"/>
      <c r="O25" s="85"/>
      <c r="P25" s="85"/>
      <c r="Q25" s="85"/>
      <c r="R25" s="85"/>
      <c r="S25" s="85"/>
      <c r="T25" s="85"/>
      <c r="U25" s="85"/>
      <c r="V25" s="85"/>
      <c r="W25" s="85"/>
      <c r="X25" s="85" t="s">
        <v>17</v>
      </c>
      <c r="Y25" s="61"/>
      <c r="Z25" s="61"/>
      <c r="AA25" s="61"/>
      <c r="AB25" s="61"/>
      <c r="AC25" s="61"/>
      <c r="AD25" s="85" t="s">
        <v>18</v>
      </c>
      <c r="AE25" s="61"/>
      <c r="AF25" s="61"/>
      <c r="AG25" s="61"/>
      <c r="AH25" s="61"/>
      <c r="AI25" s="132" t="s">
        <v>19</v>
      </c>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row>
    <row r="26" spans="1:61" ht="15" customHeight="1" x14ac:dyDescent="0.25">
      <c r="A26" s="123">
        <v>13347366</v>
      </c>
      <c r="B26" s="123"/>
      <c r="C26" s="123"/>
      <c r="D26" s="123"/>
      <c r="E26" s="123"/>
      <c r="F26" s="123"/>
      <c r="G26" s="123"/>
      <c r="H26" s="123"/>
      <c r="I26" s="123"/>
      <c r="J26" s="123"/>
      <c r="K26" s="123"/>
      <c r="L26" s="123"/>
      <c r="M26" s="123"/>
      <c r="N26" s="123"/>
      <c r="O26" s="123"/>
      <c r="P26" s="123"/>
      <c r="Q26" s="123"/>
      <c r="R26" s="123"/>
      <c r="S26" s="123"/>
      <c r="T26" s="123"/>
      <c r="U26" s="123"/>
      <c r="V26" s="123"/>
      <c r="W26" s="123"/>
      <c r="X26" s="120">
        <v>13047366</v>
      </c>
      <c r="Y26" s="121"/>
      <c r="Z26" s="121"/>
      <c r="AA26" s="121"/>
      <c r="AB26" s="121"/>
      <c r="AC26" s="122"/>
      <c r="AD26" s="123">
        <v>2397000</v>
      </c>
      <c r="AE26" s="124"/>
      <c r="AF26" s="124"/>
      <c r="AG26" s="124"/>
      <c r="AH26" s="125"/>
      <c r="AI26" s="90">
        <f>+AD26/X26</f>
        <v>0.18371524183501867</v>
      </c>
      <c r="AJ26" s="90"/>
      <c r="AK26" s="90"/>
      <c r="AL26" s="90"/>
      <c r="AM26" s="90"/>
      <c r="AN26" s="90"/>
      <c r="AO26" s="90"/>
      <c r="AP26" s="90"/>
      <c r="AQ26" s="90"/>
      <c r="AR26" s="90"/>
      <c r="AS26" s="90"/>
      <c r="AT26" s="90"/>
      <c r="AU26" s="90"/>
      <c r="AV26" s="90"/>
      <c r="AW26" s="90"/>
      <c r="AX26" s="90"/>
      <c r="AY26" s="90"/>
      <c r="AZ26" s="90"/>
      <c r="BA26" s="90"/>
      <c r="BB26" s="90"/>
      <c r="BC26" s="90"/>
      <c r="BD26" s="90"/>
      <c r="BE26" s="90"/>
      <c r="BF26" s="26"/>
    </row>
    <row r="27" spans="1:61" x14ac:dyDescent="0.25">
      <c r="A27" s="139" t="s">
        <v>20</v>
      </c>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row>
    <row r="28" spans="1:61" ht="18" customHeight="1" x14ac:dyDescent="0.25">
      <c r="A28" s="138"/>
      <c r="B28" s="138"/>
      <c r="C28" s="138"/>
      <c r="D28" s="138"/>
      <c r="E28" s="138"/>
      <c r="F28" s="138"/>
      <c r="G28" s="138"/>
      <c r="H28" s="138"/>
      <c r="I28" s="138"/>
      <c r="J28" s="138"/>
      <c r="K28" s="138"/>
      <c r="L28" s="138"/>
      <c r="M28" s="138"/>
      <c r="N28" s="138"/>
      <c r="O28" s="138"/>
      <c r="P28" s="126" t="s">
        <v>21</v>
      </c>
      <c r="Q28" s="61"/>
      <c r="R28" s="61"/>
      <c r="S28" s="61"/>
      <c r="T28" s="61"/>
      <c r="U28" s="61"/>
      <c r="V28" s="61"/>
      <c r="W28" s="60" t="s">
        <v>22</v>
      </c>
      <c r="X28" s="61"/>
      <c r="Y28" s="61"/>
      <c r="Z28" s="61"/>
      <c r="AA28" s="61"/>
      <c r="AB28" s="61"/>
      <c r="AC28" s="60" t="s">
        <v>157</v>
      </c>
      <c r="AD28" s="61"/>
      <c r="AE28" s="61"/>
      <c r="AF28" s="61"/>
      <c r="AG28" s="60" t="s">
        <v>160</v>
      </c>
      <c r="AH28" s="61"/>
      <c r="AI28" s="61"/>
      <c r="AJ28" s="60" t="s">
        <v>23</v>
      </c>
      <c r="AK28" s="61"/>
      <c r="AL28" s="61"/>
      <c r="AM28" s="61"/>
      <c r="AN28" s="61"/>
      <c r="AO28" s="61"/>
      <c r="AP28" s="61"/>
      <c r="AQ28" s="61"/>
      <c r="AR28" s="61"/>
      <c r="AS28" s="61"/>
      <c r="AT28" s="61"/>
      <c r="AU28" s="61"/>
      <c r="AV28" s="61"/>
      <c r="AW28" s="61"/>
      <c r="AX28" s="61"/>
      <c r="AY28" s="61"/>
      <c r="AZ28" s="61"/>
      <c r="BA28" s="61"/>
      <c r="BB28" s="61"/>
      <c r="BC28" s="61"/>
      <c r="BD28" s="61"/>
      <c r="BE28" s="61"/>
    </row>
    <row r="29" spans="1:61" ht="75.75" customHeight="1" x14ac:dyDescent="0.25">
      <c r="A29" s="60" t="s">
        <v>24</v>
      </c>
      <c r="B29" s="60"/>
      <c r="C29" s="60"/>
      <c r="D29" s="60"/>
      <c r="E29" s="60"/>
      <c r="F29" s="60"/>
      <c r="G29" s="60"/>
      <c r="H29" s="60"/>
      <c r="I29" s="60"/>
      <c r="J29" s="60"/>
      <c r="K29" s="60"/>
      <c r="L29" s="60"/>
      <c r="M29" s="60"/>
      <c r="N29" s="60"/>
      <c r="O29" s="60"/>
      <c r="P29" s="60" t="s">
        <v>25</v>
      </c>
      <c r="Q29" s="61"/>
      <c r="R29" s="61"/>
      <c r="S29" s="61"/>
      <c r="T29" s="61"/>
      <c r="U29" s="61"/>
      <c r="V29" s="61"/>
      <c r="W29" s="60" t="s">
        <v>26</v>
      </c>
      <c r="X29" s="61"/>
      <c r="Y29" s="60" t="s">
        <v>27</v>
      </c>
      <c r="Z29" s="61"/>
      <c r="AA29" s="61"/>
      <c r="AB29" s="61"/>
      <c r="AC29" s="60" t="s">
        <v>158</v>
      </c>
      <c r="AD29" s="61"/>
      <c r="AE29" s="60" t="s">
        <v>159</v>
      </c>
      <c r="AF29" s="61"/>
      <c r="AG29" s="7" t="s">
        <v>161</v>
      </c>
      <c r="AH29" s="60" t="s">
        <v>162</v>
      </c>
      <c r="AI29" s="61"/>
      <c r="AJ29" s="60" t="s">
        <v>70</v>
      </c>
      <c r="AK29" s="61"/>
      <c r="AL29" s="60" t="s">
        <v>28</v>
      </c>
      <c r="AM29" s="61"/>
      <c r="AN29" s="61"/>
      <c r="AO29" s="61"/>
      <c r="AP29" s="61"/>
      <c r="AQ29" s="61"/>
      <c r="AR29" s="61"/>
      <c r="AS29" s="61"/>
      <c r="AT29" s="61"/>
      <c r="AU29" s="61"/>
      <c r="AV29" s="61"/>
      <c r="AW29" s="61"/>
      <c r="AX29" s="61"/>
      <c r="AY29" s="61"/>
      <c r="AZ29" s="61"/>
      <c r="BA29" s="61"/>
      <c r="BB29" s="61"/>
      <c r="BC29" s="61"/>
      <c r="BD29" s="61"/>
      <c r="BE29" s="61"/>
    </row>
    <row r="30" spans="1:61" ht="104.25" customHeight="1" x14ac:dyDescent="0.25">
      <c r="A30" s="86" t="s">
        <v>131</v>
      </c>
      <c r="B30" s="86"/>
      <c r="C30" s="86"/>
      <c r="D30" s="86"/>
      <c r="E30" s="86"/>
      <c r="F30" s="86"/>
      <c r="G30" s="86"/>
      <c r="H30" s="86"/>
      <c r="I30" s="86"/>
      <c r="J30" s="86"/>
      <c r="K30" s="86"/>
      <c r="L30" s="86"/>
      <c r="M30" s="86"/>
      <c r="N30" s="86"/>
      <c r="O30" s="86"/>
      <c r="P30" s="86" t="s">
        <v>78</v>
      </c>
      <c r="Q30" s="87"/>
      <c r="R30" s="87"/>
      <c r="S30" s="87"/>
      <c r="T30" s="87"/>
      <c r="U30" s="87"/>
      <c r="V30" s="87"/>
      <c r="W30" s="144">
        <v>110</v>
      </c>
      <c r="X30" s="143"/>
      <c r="Y30" s="53">
        <v>2330000</v>
      </c>
      <c r="Z30" s="54"/>
      <c r="AA30" s="54"/>
      <c r="AB30" s="54"/>
      <c r="AC30" s="95">
        <v>46</v>
      </c>
      <c r="AD30" s="96"/>
      <c r="AE30" s="53">
        <v>1150000</v>
      </c>
      <c r="AF30" s="54"/>
      <c r="AG30" s="20">
        <v>46</v>
      </c>
      <c r="AH30" s="53">
        <v>200000</v>
      </c>
      <c r="AI30" s="54"/>
      <c r="AJ30" s="55">
        <f>AG30/AC30</f>
        <v>1</v>
      </c>
      <c r="AK30" s="127"/>
      <c r="AL30" s="141">
        <f>AH30/AE30</f>
        <v>0.17391304347826086</v>
      </c>
      <c r="AM30" s="56"/>
      <c r="AN30" s="56"/>
      <c r="AO30" s="56"/>
      <c r="AP30" s="56"/>
      <c r="AQ30" s="56"/>
      <c r="AR30" s="56"/>
      <c r="AS30" s="56"/>
      <c r="AT30" s="56"/>
      <c r="AU30" s="56"/>
      <c r="AV30" s="56"/>
      <c r="AW30" s="56"/>
      <c r="AX30" s="56"/>
      <c r="AY30" s="56"/>
      <c r="AZ30" s="56"/>
      <c r="BA30" s="56"/>
      <c r="BB30" s="56"/>
      <c r="BC30" s="56"/>
      <c r="BD30" s="56"/>
      <c r="BE30" s="56"/>
    </row>
    <row r="31" spans="1:61" ht="117.75" customHeight="1" x14ac:dyDescent="0.25">
      <c r="A31" s="86" t="s">
        <v>76</v>
      </c>
      <c r="B31" s="86"/>
      <c r="C31" s="86"/>
      <c r="D31" s="86"/>
      <c r="E31" s="86"/>
      <c r="F31" s="86"/>
      <c r="G31" s="86"/>
      <c r="H31" s="86"/>
      <c r="I31" s="86"/>
      <c r="J31" s="86"/>
      <c r="K31" s="86"/>
      <c r="L31" s="86"/>
      <c r="M31" s="86"/>
      <c r="N31" s="86"/>
      <c r="O31" s="86"/>
      <c r="P31" s="86" t="s">
        <v>77</v>
      </c>
      <c r="Q31" s="87"/>
      <c r="R31" s="87"/>
      <c r="S31" s="87"/>
      <c r="T31" s="87"/>
      <c r="U31" s="87"/>
      <c r="V31" s="87"/>
      <c r="W31" s="88" t="s">
        <v>151</v>
      </c>
      <c r="X31" s="89"/>
      <c r="Y31" s="53">
        <v>5110000</v>
      </c>
      <c r="Z31" s="54"/>
      <c r="AA31" s="54"/>
      <c r="AB31" s="54"/>
      <c r="AC31" s="142">
        <v>2000</v>
      </c>
      <c r="AD31" s="143"/>
      <c r="AE31" s="53">
        <f>1375000+1600000</f>
        <v>2975000</v>
      </c>
      <c r="AF31" s="54"/>
      <c r="AG31" s="20">
        <v>1025</v>
      </c>
      <c r="AH31" s="53">
        <v>2197000</v>
      </c>
      <c r="AI31" s="54"/>
      <c r="AJ31" s="55">
        <f>AG31/AC31</f>
        <v>0.51249999999999996</v>
      </c>
      <c r="AK31" s="56"/>
      <c r="AL31" s="55">
        <f>AH31/AE31</f>
        <v>0.73848739495798321</v>
      </c>
      <c r="AM31" s="56"/>
      <c r="AN31" s="56"/>
      <c r="AO31" s="56"/>
      <c r="AP31" s="56"/>
      <c r="AQ31" s="56"/>
      <c r="AR31" s="56"/>
      <c r="AS31" s="56"/>
      <c r="AT31" s="56"/>
      <c r="AU31" s="56"/>
      <c r="AV31" s="56"/>
      <c r="AW31" s="56"/>
      <c r="AX31" s="56"/>
      <c r="AY31" s="56"/>
      <c r="AZ31" s="56"/>
      <c r="BA31" s="56"/>
      <c r="BB31" s="56"/>
      <c r="BC31" s="56"/>
      <c r="BD31" s="56"/>
      <c r="BE31" s="56"/>
      <c r="BI31" s="25"/>
    </row>
    <row r="32" spans="1:61" ht="93" customHeight="1" x14ac:dyDescent="0.25">
      <c r="A32" s="86" t="s">
        <v>79</v>
      </c>
      <c r="B32" s="86"/>
      <c r="C32" s="86"/>
      <c r="D32" s="86"/>
      <c r="E32" s="86"/>
      <c r="F32" s="86"/>
      <c r="G32" s="86"/>
      <c r="H32" s="86"/>
      <c r="I32" s="86"/>
      <c r="J32" s="86"/>
      <c r="K32" s="86"/>
      <c r="L32" s="86"/>
      <c r="M32" s="86"/>
      <c r="N32" s="86"/>
      <c r="O32" s="86"/>
      <c r="P32" s="86" t="s">
        <v>75</v>
      </c>
      <c r="Q32" s="87"/>
      <c r="R32" s="87"/>
      <c r="S32" s="87"/>
      <c r="T32" s="87"/>
      <c r="U32" s="87"/>
      <c r="V32" s="87"/>
      <c r="W32" s="144">
        <v>50</v>
      </c>
      <c r="X32" s="143"/>
      <c r="Y32" s="53">
        <v>2900000</v>
      </c>
      <c r="Z32" s="54"/>
      <c r="AA32" s="54"/>
      <c r="AB32" s="54"/>
      <c r="AC32" s="95">
        <v>25</v>
      </c>
      <c r="AD32" s="96"/>
      <c r="AE32" s="53">
        <f>600000+850000</f>
        <v>1450000</v>
      </c>
      <c r="AF32" s="54"/>
      <c r="AG32" s="20">
        <v>25</v>
      </c>
      <c r="AH32" s="53">
        <v>371591.12</v>
      </c>
      <c r="AI32" s="54"/>
      <c r="AJ32" s="55">
        <f>+AG32/AC32</f>
        <v>1</v>
      </c>
      <c r="AK32" s="56"/>
      <c r="AL32" s="55">
        <f>AH32/AE32</f>
        <v>0.25626973793103447</v>
      </c>
      <c r="AM32" s="56"/>
      <c r="AN32" s="56"/>
      <c r="AO32" s="56"/>
      <c r="AP32" s="56"/>
      <c r="AQ32" s="56"/>
      <c r="AR32" s="56"/>
      <c r="AS32" s="56"/>
      <c r="AT32" s="56"/>
      <c r="AU32" s="56"/>
      <c r="AV32" s="56"/>
      <c r="AW32" s="56"/>
      <c r="AX32" s="56"/>
      <c r="AY32" s="56"/>
      <c r="AZ32" s="56"/>
      <c r="BA32" s="56"/>
      <c r="BB32" s="56"/>
      <c r="BC32" s="56"/>
      <c r="BD32" s="56"/>
      <c r="BE32" s="56"/>
    </row>
    <row r="33" spans="1:57" ht="17.100000000000001" customHeight="1" x14ac:dyDescent="0.25">
      <c r="A33" s="75" t="s">
        <v>62</v>
      </c>
      <c r="B33" s="75"/>
      <c r="C33" s="75"/>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row>
    <row r="34" spans="1:57" ht="37.5" customHeight="1" x14ac:dyDescent="0.25">
      <c r="A34" s="38" t="s">
        <v>80</v>
      </c>
      <c r="B34" s="38"/>
      <c r="C34" s="38"/>
      <c r="D34" s="38"/>
      <c r="E34" s="38"/>
      <c r="F34" s="38"/>
      <c r="G34" s="38"/>
      <c r="H34" s="38"/>
      <c r="I34" s="38"/>
      <c r="J34" s="38"/>
      <c r="K34" s="38"/>
      <c r="L34" s="38"/>
      <c r="M34" s="38"/>
      <c r="N34" s="38"/>
      <c r="O34" s="38"/>
      <c r="P34" s="38"/>
      <c r="Q34" s="38"/>
      <c r="R34" s="38"/>
      <c r="S34" s="38"/>
      <c r="T34" s="38"/>
      <c r="U34" s="38"/>
      <c r="V34" s="57" t="s">
        <v>40</v>
      </c>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row>
    <row r="35" spans="1:57" ht="18.600000000000001" customHeight="1" x14ac:dyDescent="0.25">
      <c r="A35" s="39" t="s">
        <v>29</v>
      </c>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row>
    <row r="36" spans="1:57" ht="28.5" customHeight="1" x14ac:dyDescent="0.25">
      <c r="A36" s="40" t="s">
        <v>83</v>
      </c>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row>
    <row r="37" spans="1:57" ht="17.25" customHeight="1" x14ac:dyDescent="0.25">
      <c r="A37" s="39" t="s">
        <v>30</v>
      </c>
      <c r="B37" s="39"/>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row>
    <row r="38" spans="1:57" ht="403.5" customHeight="1" x14ac:dyDescent="0.25">
      <c r="A38" s="58" t="s">
        <v>164</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row>
    <row r="39" spans="1:57" ht="20.85" customHeight="1" x14ac:dyDescent="0.25">
      <c r="A39" s="59" t="s">
        <v>31</v>
      </c>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row>
    <row r="40" spans="1:57" ht="22.5" customHeight="1" x14ac:dyDescent="0.25">
      <c r="A40" s="58" t="s">
        <v>165</v>
      </c>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row>
    <row r="41" spans="1:57" ht="38.25" customHeight="1" x14ac:dyDescent="0.25">
      <c r="A41" s="38" t="s">
        <v>81</v>
      </c>
      <c r="B41" s="38"/>
      <c r="C41" s="38"/>
      <c r="D41" s="38"/>
      <c r="E41" s="38"/>
      <c r="F41" s="38"/>
      <c r="G41" s="38"/>
      <c r="H41" s="38"/>
      <c r="I41" s="38"/>
      <c r="J41" s="38"/>
      <c r="K41" s="38"/>
      <c r="L41" s="38"/>
      <c r="M41" s="38"/>
      <c r="N41" s="38"/>
      <c r="O41" s="38"/>
      <c r="P41" s="38"/>
      <c r="Q41" s="38"/>
      <c r="R41" s="38"/>
      <c r="S41" s="38"/>
      <c r="T41" s="38"/>
      <c r="U41" s="38"/>
      <c r="V41" s="57" t="s">
        <v>82</v>
      </c>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row>
    <row r="42" spans="1:57" ht="22.5" customHeight="1" x14ac:dyDescent="0.25">
      <c r="A42" s="39" t="s">
        <v>29</v>
      </c>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row>
    <row r="43" spans="1:57" ht="27.75" customHeight="1" x14ac:dyDescent="0.25">
      <c r="A43" s="40" t="s">
        <v>41</v>
      </c>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row>
    <row r="44" spans="1:57" ht="18.600000000000001" customHeight="1" x14ac:dyDescent="0.25">
      <c r="A44" s="39" t="s">
        <v>30</v>
      </c>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row>
    <row r="45" spans="1:57" ht="351.75" customHeight="1" x14ac:dyDescent="0.25">
      <c r="A45" s="44" t="s">
        <v>197</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row>
    <row r="46" spans="1:57" ht="20.85" customHeight="1" x14ac:dyDescent="0.25">
      <c r="A46" s="39" t="s">
        <v>31</v>
      </c>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row>
    <row r="47" spans="1:57" ht="50.25" customHeight="1" x14ac:dyDescent="0.25">
      <c r="A47" s="44" t="s">
        <v>166</v>
      </c>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row>
    <row r="48" spans="1:57" ht="34.5" customHeight="1" x14ac:dyDescent="0.25">
      <c r="A48" s="38" t="s">
        <v>84</v>
      </c>
      <c r="B48" s="38"/>
      <c r="C48" s="38"/>
      <c r="D48" s="38"/>
      <c r="E48" s="38"/>
      <c r="F48" s="38"/>
      <c r="G48" s="38"/>
      <c r="H48" s="38"/>
      <c r="I48" s="38"/>
      <c r="J48" s="38"/>
      <c r="K48" s="38"/>
      <c r="L48" s="38"/>
      <c r="M48" s="38"/>
      <c r="N48" s="38"/>
      <c r="O48" s="38"/>
      <c r="P48" s="38"/>
      <c r="Q48" s="38"/>
      <c r="R48" s="38"/>
      <c r="S48" s="38"/>
      <c r="T48" s="38"/>
      <c r="U48" s="38"/>
      <c r="V48" s="57" t="s">
        <v>42</v>
      </c>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row>
    <row r="49" spans="1:60" ht="19.149999999999999" customHeight="1" x14ac:dyDescent="0.25">
      <c r="A49" s="39" t="s">
        <v>29</v>
      </c>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row>
    <row r="50" spans="1:60" ht="15.75" customHeight="1" x14ac:dyDescent="0.25">
      <c r="A50" s="40" t="s">
        <v>85</v>
      </c>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60" ht="20.25" customHeight="1" x14ac:dyDescent="0.25">
      <c r="A51" s="39" t="s">
        <v>30</v>
      </c>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row>
    <row r="52" spans="1:60" ht="169.5" customHeight="1" x14ac:dyDescent="0.25">
      <c r="A52" s="32" t="s">
        <v>167</v>
      </c>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row>
    <row r="53" spans="1:60" ht="22.5" customHeight="1" x14ac:dyDescent="0.25">
      <c r="A53" s="39" t="s">
        <v>31</v>
      </c>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row>
    <row r="54" spans="1:60" ht="40.5" customHeight="1" x14ac:dyDescent="0.25">
      <c r="A54" s="42" t="s">
        <v>168</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row>
    <row r="55" spans="1:60" ht="42" customHeight="1" x14ac:dyDescent="0.25">
      <c r="A55" s="75" t="s">
        <v>63</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row>
    <row r="56" spans="1:60" ht="18" customHeight="1" x14ac:dyDescent="0.25">
      <c r="A56" s="145" t="s">
        <v>11</v>
      </c>
      <c r="B56" s="145"/>
      <c r="C56" s="145"/>
      <c r="D56" s="145"/>
      <c r="E56" s="145"/>
      <c r="F56" s="145"/>
      <c r="G56" s="145"/>
      <c r="H56" s="145"/>
      <c r="I56" s="145"/>
      <c r="J56" s="145"/>
      <c r="K56" s="145"/>
      <c r="L56" s="145"/>
      <c r="M56" s="145"/>
      <c r="N56" s="145"/>
      <c r="O56" s="145"/>
      <c r="P56" s="145"/>
      <c r="Q56" s="145"/>
      <c r="R56" s="145"/>
      <c r="S56" s="39" t="s">
        <v>43</v>
      </c>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row>
    <row r="57" spans="1:60" ht="21" customHeight="1" x14ac:dyDescent="0.25">
      <c r="A57" s="39" t="s">
        <v>12</v>
      </c>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row>
    <row r="58" spans="1:60" ht="36.75" customHeight="1" x14ac:dyDescent="0.25">
      <c r="A58" s="40" t="s">
        <v>87</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row>
    <row r="59" spans="1:60" x14ac:dyDescent="0.25">
      <c r="A59" s="39" t="s">
        <v>13</v>
      </c>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row>
    <row r="60" spans="1:60" ht="15" customHeight="1" x14ac:dyDescent="0.25">
      <c r="A60" s="40" t="s">
        <v>88</v>
      </c>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row>
    <row r="61" spans="1:60" x14ac:dyDescent="0.25">
      <c r="A61" s="39" t="s">
        <v>14</v>
      </c>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row>
    <row r="62" spans="1:60" ht="40.5" customHeight="1" x14ac:dyDescent="0.25">
      <c r="A62" s="40" t="s">
        <v>86</v>
      </c>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3"/>
      <c r="BG62" s="3"/>
      <c r="BH62" s="3"/>
    </row>
    <row r="63" spans="1:60" ht="20.25" customHeight="1" x14ac:dyDescent="0.25">
      <c r="A63" s="75" t="s">
        <v>64</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3"/>
      <c r="BG63" s="3"/>
      <c r="BH63" s="3"/>
    </row>
    <row r="64" spans="1:60" x14ac:dyDescent="0.25">
      <c r="A64" s="146" t="s">
        <v>15</v>
      </c>
      <c r="B64" s="146"/>
      <c r="C64" s="146"/>
      <c r="D64" s="146"/>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3"/>
      <c r="BG64" s="3"/>
      <c r="BH64" s="3"/>
    </row>
    <row r="65" spans="1:60" x14ac:dyDescent="0.25">
      <c r="A65" s="85" t="s">
        <v>16</v>
      </c>
      <c r="B65" s="85"/>
      <c r="C65" s="85"/>
      <c r="D65" s="85"/>
      <c r="E65" s="85"/>
      <c r="F65" s="85"/>
      <c r="G65" s="85"/>
      <c r="H65" s="85"/>
      <c r="I65" s="85"/>
      <c r="J65" s="85"/>
      <c r="K65" s="85"/>
      <c r="L65" s="85"/>
      <c r="M65" s="85"/>
      <c r="N65" s="85"/>
      <c r="O65" s="85"/>
      <c r="P65" s="85"/>
      <c r="Q65" s="85"/>
      <c r="R65" s="85"/>
      <c r="S65" s="85"/>
      <c r="T65" s="85"/>
      <c r="U65" s="85"/>
      <c r="V65" s="85"/>
      <c r="W65" s="85"/>
      <c r="X65" s="85" t="s">
        <v>17</v>
      </c>
      <c r="Y65" s="61"/>
      <c r="Z65" s="61"/>
      <c r="AA65" s="61"/>
      <c r="AB65" s="61"/>
      <c r="AC65" s="61"/>
      <c r="AD65" s="85" t="s">
        <v>18</v>
      </c>
      <c r="AE65" s="61"/>
      <c r="AF65" s="61"/>
      <c r="AG65" s="61"/>
      <c r="AH65" s="61"/>
      <c r="AI65" s="85" t="s">
        <v>19</v>
      </c>
      <c r="AJ65" s="85"/>
      <c r="AK65" s="85"/>
      <c r="AL65" s="85"/>
      <c r="AM65" s="85"/>
      <c r="AN65" s="85"/>
      <c r="AO65" s="85"/>
      <c r="AP65" s="85"/>
      <c r="AQ65" s="85"/>
      <c r="AR65" s="85"/>
      <c r="AS65" s="85"/>
      <c r="AT65" s="85"/>
      <c r="AU65" s="85"/>
      <c r="AV65" s="85"/>
      <c r="AW65" s="85"/>
      <c r="AX65" s="85"/>
      <c r="AY65" s="85"/>
      <c r="AZ65" s="85"/>
      <c r="BA65" s="85"/>
      <c r="BB65" s="85"/>
      <c r="BC65" s="85"/>
      <c r="BD65" s="85"/>
      <c r="BE65" s="85"/>
      <c r="BF65" s="3"/>
      <c r="BG65" s="3"/>
      <c r="BH65" s="3"/>
    </row>
    <row r="66" spans="1:60" x14ac:dyDescent="0.25">
      <c r="A66" s="97">
        <v>40537202</v>
      </c>
      <c r="B66" s="97"/>
      <c r="C66" s="97"/>
      <c r="D66" s="97"/>
      <c r="E66" s="97"/>
      <c r="F66" s="97"/>
      <c r="G66" s="97"/>
      <c r="H66" s="97"/>
      <c r="I66" s="97"/>
      <c r="J66" s="97"/>
      <c r="K66" s="97"/>
      <c r="L66" s="97"/>
      <c r="M66" s="97"/>
      <c r="N66" s="97"/>
      <c r="O66" s="97"/>
      <c r="P66" s="97"/>
      <c r="Q66" s="97"/>
      <c r="R66" s="97"/>
      <c r="S66" s="97"/>
      <c r="T66" s="97"/>
      <c r="U66" s="97"/>
      <c r="V66" s="97"/>
      <c r="W66" s="97"/>
      <c r="X66" s="97">
        <v>34497202</v>
      </c>
      <c r="Y66" s="98"/>
      <c r="Z66" s="98"/>
      <c r="AA66" s="98"/>
      <c r="AB66" s="98"/>
      <c r="AC66" s="98"/>
      <c r="AD66" s="97">
        <v>9798311.7300000004</v>
      </c>
      <c r="AE66" s="98"/>
      <c r="AF66" s="98"/>
      <c r="AG66" s="98"/>
      <c r="AH66" s="98"/>
      <c r="AI66" s="90">
        <f>+AD66/X66</f>
        <v>0.28403207106477796</v>
      </c>
      <c r="AJ66" s="90"/>
      <c r="AK66" s="90"/>
      <c r="AL66" s="90"/>
      <c r="AM66" s="90"/>
      <c r="AN66" s="90"/>
      <c r="AO66" s="90"/>
      <c r="AP66" s="90"/>
      <c r="AQ66" s="90"/>
      <c r="AR66" s="90"/>
      <c r="AS66" s="90"/>
      <c r="AT66" s="90"/>
      <c r="AU66" s="90"/>
      <c r="AV66" s="90"/>
      <c r="AW66" s="90"/>
      <c r="AX66" s="90"/>
      <c r="AY66" s="90"/>
      <c r="AZ66" s="90"/>
      <c r="BA66" s="90"/>
      <c r="BB66" s="90"/>
      <c r="BC66" s="90"/>
      <c r="BD66" s="90"/>
      <c r="BE66" s="90"/>
      <c r="BF66" s="3"/>
      <c r="BG66" s="3"/>
      <c r="BH66" s="3"/>
    </row>
    <row r="67" spans="1:60" ht="15" customHeight="1" x14ac:dyDescent="0.25">
      <c r="A67" s="91" t="s">
        <v>20</v>
      </c>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3"/>
      <c r="BG67" s="3"/>
      <c r="BH67" s="3"/>
    </row>
    <row r="68" spans="1:60" ht="34.35" customHeight="1" x14ac:dyDescent="0.25">
      <c r="A68" s="92" t="s">
        <v>21</v>
      </c>
      <c r="B68" s="92"/>
      <c r="C68" s="92"/>
      <c r="D68" s="92"/>
      <c r="E68" s="92"/>
      <c r="F68" s="92"/>
      <c r="G68" s="92"/>
      <c r="H68" s="92"/>
      <c r="I68" s="92"/>
      <c r="J68" s="92"/>
      <c r="K68" s="92"/>
      <c r="L68" s="92"/>
      <c r="M68" s="92"/>
      <c r="N68" s="92"/>
      <c r="O68" s="92"/>
      <c r="P68" s="92"/>
      <c r="Q68" s="92"/>
      <c r="R68" s="92"/>
      <c r="S68" s="92"/>
      <c r="T68" s="92"/>
      <c r="U68" s="92"/>
      <c r="V68" s="92"/>
      <c r="W68" s="60" t="s">
        <v>22</v>
      </c>
      <c r="X68" s="61"/>
      <c r="Y68" s="61"/>
      <c r="Z68" s="61"/>
      <c r="AA68" s="61"/>
      <c r="AB68" s="61"/>
      <c r="AC68" s="60" t="s">
        <v>201</v>
      </c>
      <c r="AD68" s="61"/>
      <c r="AE68" s="61"/>
      <c r="AF68" s="61"/>
      <c r="AG68" s="60" t="s">
        <v>175</v>
      </c>
      <c r="AH68" s="61"/>
      <c r="AI68" s="61"/>
      <c r="AJ68" s="60" t="s">
        <v>23</v>
      </c>
      <c r="AK68" s="61"/>
      <c r="AL68" s="61"/>
      <c r="AM68" s="61"/>
      <c r="AN68" s="61"/>
      <c r="AO68" s="61"/>
      <c r="AP68" s="61"/>
      <c r="AQ68" s="61"/>
      <c r="AR68" s="61"/>
      <c r="AS68" s="61"/>
      <c r="AT68" s="61"/>
      <c r="AU68" s="61"/>
      <c r="AV68" s="61"/>
      <c r="AW68" s="61"/>
      <c r="AX68" s="61"/>
      <c r="AY68" s="61"/>
      <c r="AZ68" s="61"/>
      <c r="BA68" s="61"/>
      <c r="BB68" s="61"/>
      <c r="BC68" s="61"/>
      <c r="BD68" s="61"/>
      <c r="BE68" s="61"/>
    </row>
    <row r="69" spans="1:60" ht="54" customHeight="1" x14ac:dyDescent="0.25">
      <c r="A69" s="60" t="s">
        <v>24</v>
      </c>
      <c r="B69" s="60"/>
      <c r="C69" s="60"/>
      <c r="D69" s="60"/>
      <c r="E69" s="60"/>
      <c r="F69" s="60"/>
      <c r="G69" s="60"/>
      <c r="H69" s="60"/>
      <c r="I69" s="60"/>
      <c r="J69" s="60"/>
      <c r="K69" s="60"/>
      <c r="L69" s="60"/>
      <c r="M69" s="60"/>
      <c r="N69" s="60"/>
      <c r="O69" s="60"/>
      <c r="P69" s="60" t="s">
        <v>25</v>
      </c>
      <c r="Q69" s="61"/>
      <c r="R69" s="61"/>
      <c r="S69" s="61"/>
      <c r="T69" s="61"/>
      <c r="U69" s="61"/>
      <c r="V69" s="61"/>
      <c r="W69" s="60" t="s">
        <v>26</v>
      </c>
      <c r="X69" s="61"/>
      <c r="Y69" s="60" t="s">
        <v>27</v>
      </c>
      <c r="Z69" s="61"/>
      <c r="AA69" s="61"/>
      <c r="AB69" s="61"/>
      <c r="AC69" s="60" t="s">
        <v>135</v>
      </c>
      <c r="AD69" s="61"/>
      <c r="AE69" s="60" t="s">
        <v>136</v>
      </c>
      <c r="AF69" s="61"/>
      <c r="AG69" s="7" t="s">
        <v>137</v>
      </c>
      <c r="AH69" s="60" t="s">
        <v>138</v>
      </c>
      <c r="AI69" s="61"/>
      <c r="AJ69" s="60" t="s">
        <v>70</v>
      </c>
      <c r="AK69" s="61"/>
      <c r="AL69" s="60" t="s">
        <v>28</v>
      </c>
      <c r="AM69" s="61"/>
      <c r="AN69" s="61"/>
      <c r="AO69" s="61"/>
      <c r="AP69" s="61"/>
      <c r="AQ69" s="61"/>
      <c r="AR69" s="61"/>
      <c r="AS69" s="61"/>
      <c r="AT69" s="61"/>
      <c r="AU69" s="61"/>
      <c r="AV69" s="61"/>
      <c r="AW69" s="61"/>
      <c r="AX69" s="61"/>
      <c r="AY69" s="61"/>
      <c r="AZ69" s="61"/>
      <c r="BA69" s="61"/>
      <c r="BB69" s="61"/>
      <c r="BC69" s="61"/>
      <c r="BD69" s="61"/>
      <c r="BE69" s="61"/>
    </row>
    <row r="70" spans="1:60" ht="83.25" customHeight="1" x14ac:dyDescent="0.25">
      <c r="A70" s="86" t="s">
        <v>89</v>
      </c>
      <c r="B70" s="86"/>
      <c r="C70" s="86"/>
      <c r="D70" s="86"/>
      <c r="E70" s="86"/>
      <c r="F70" s="86"/>
      <c r="G70" s="86"/>
      <c r="H70" s="86"/>
      <c r="I70" s="86"/>
      <c r="J70" s="86"/>
      <c r="K70" s="86"/>
      <c r="L70" s="86"/>
      <c r="M70" s="86"/>
      <c r="N70" s="86"/>
      <c r="O70" s="86"/>
      <c r="P70" s="86" t="s">
        <v>90</v>
      </c>
      <c r="Q70" s="87"/>
      <c r="R70" s="87"/>
      <c r="S70" s="87"/>
      <c r="T70" s="87"/>
      <c r="U70" s="87"/>
      <c r="V70" s="87"/>
      <c r="W70" s="88" t="s">
        <v>152</v>
      </c>
      <c r="X70" s="89"/>
      <c r="Y70" s="93">
        <v>25067782</v>
      </c>
      <c r="Z70" s="94"/>
      <c r="AA70" s="94"/>
      <c r="AB70" s="94"/>
      <c r="AC70" s="142">
        <f>900+1750</f>
        <v>2650</v>
      </c>
      <c r="AD70" s="143"/>
      <c r="AE70" s="93">
        <f>6266946+6266946</f>
        <v>12533892</v>
      </c>
      <c r="AF70" s="94"/>
      <c r="AG70" s="23" t="s">
        <v>169</v>
      </c>
      <c r="AH70" s="93">
        <f>1507070.82+8291240.91</f>
        <v>9798311.7300000004</v>
      </c>
      <c r="AI70" s="94"/>
      <c r="AJ70" s="55">
        <f>+AG70/AC70</f>
        <v>0.37358490566037733</v>
      </c>
      <c r="AK70" s="56"/>
      <c r="AL70" s="55">
        <f>+AH70/AE70</f>
        <v>0.7817453453404577</v>
      </c>
      <c r="AM70" s="56"/>
      <c r="AN70" s="56"/>
      <c r="AO70" s="56"/>
      <c r="AP70" s="56"/>
      <c r="AQ70" s="56"/>
      <c r="AR70" s="56"/>
      <c r="AS70" s="56"/>
      <c r="AT70" s="56"/>
      <c r="AU70" s="56"/>
      <c r="AV70" s="56"/>
      <c r="AW70" s="56"/>
      <c r="AX70" s="56"/>
      <c r="AY70" s="56"/>
      <c r="AZ70" s="56"/>
      <c r="BA70" s="56"/>
      <c r="BB70" s="56"/>
      <c r="BC70" s="56"/>
      <c r="BD70" s="56"/>
      <c r="BE70" s="56"/>
    </row>
    <row r="71" spans="1:60" ht="108.75" customHeight="1" x14ac:dyDescent="0.25">
      <c r="A71" s="86" t="s">
        <v>92</v>
      </c>
      <c r="B71" s="86"/>
      <c r="C71" s="86"/>
      <c r="D71" s="86"/>
      <c r="E71" s="86"/>
      <c r="F71" s="86"/>
      <c r="G71" s="86"/>
      <c r="H71" s="86"/>
      <c r="I71" s="86"/>
      <c r="J71" s="86"/>
      <c r="K71" s="86"/>
      <c r="L71" s="86"/>
      <c r="M71" s="86"/>
      <c r="N71" s="86"/>
      <c r="O71" s="86"/>
      <c r="P71" s="86" t="s">
        <v>39</v>
      </c>
      <c r="Q71" s="87"/>
      <c r="R71" s="87"/>
      <c r="S71" s="87"/>
      <c r="T71" s="87"/>
      <c r="U71" s="87"/>
      <c r="V71" s="87"/>
      <c r="W71" s="88" t="s">
        <v>91</v>
      </c>
      <c r="X71" s="89"/>
      <c r="Y71" s="93">
        <v>1990000</v>
      </c>
      <c r="Z71" s="94"/>
      <c r="AA71" s="94"/>
      <c r="AB71" s="94"/>
      <c r="AC71" s="95">
        <v>11</v>
      </c>
      <c r="AD71" s="96"/>
      <c r="AE71" s="93">
        <f>780000+792758</f>
        <v>1572758</v>
      </c>
      <c r="AF71" s="94"/>
      <c r="AG71" s="23" t="s">
        <v>153</v>
      </c>
      <c r="AH71" s="93">
        <v>0</v>
      </c>
      <c r="AI71" s="94"/>
      <c r="AJ71" s="55">
        <f>+AG71/AC71</f>
        <v>0</v>
      </c>
      <c r="AK71" s="56"/>
      <c r="AL71" s="55">
        <f>+AH71/AE71</f>
        <v>0</v>
      </c>
      <c r="AM71" s="56"/>
      <c r="AN71" s="56"/>
      <c r="AO71" s="56"/>
      <c r="AP71" s="56"/>
      <c r="AQ71" s="56"/>
      <c r="AR71" s="56"/>
      <c r="AS71" s="56"/>
      <c r="AT71" s="56"/>
      <c r="AU71" s="56"/>
      <c r="AV71" s="56"/>
      <c r="AW71" s="56"/>
      <c r="AX71" s="56"/>
      <c r="AY71" s="56"/>
      <c r="AZ71" s="56"/>
      <c r="BA71" s="56"/>
      <c r="BB71" s="56"/>
      <c r="BC71" s="56"/>
      <c r="BD71" s="56"/>
      <c r="BE71" s="56"/>
    </row>
    <row r="72" spans="1:60" ht="21" customHeight="1" x14ac:dyDescent="0.25">
      <c r="A72" s="75" t="s">
        <v>65</v>
      </c>
      <c r="B72" s="76"/>
      <c r="C72" s="76"/>
      <c r="D72" s="76"/>
      <c r="E72" s="76"/>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row>
    <row r="73" spans="1:60" ht="34.35" customHeight="1" x14ac:dyDescent="0.25">
      <c r="A73" s="38" t="s">
        <v>94</v>
      </c>
      <c r="B73" s="38"/>
      <c r="C73" s="38"/>
      <c r="D73" s="38"/>
      <c r="E73" s="38"/>
      <c r="F73" s="38"/>
      <c r="G73" s="38"/>
      <c r="H73" s="38"/>
      <c r="I73" s="38"/>
      <c r="J73" s="38"/>
      <c r="K73" s="38"/>
      <c r="L73" s="38"/>
      <c r="M73" s="38"/>
      <c r="N73" s="38"/>
      <c r="O73" s="38"/>
      <c r="P73" s="38"/>
      <c r="Q73" s="38"/>
      <c r="R73" s="38"/>
      <c r="S73" s="38"/>
      <c r="T73" s="38"/>
      <c r="U73" s="38"/>
      <c r="V73" s="38" t="s">
        <v>95</v>
      </c>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row>
    <row r="74" spans="1:60" ht="18.600000000000001" customHeight="1" x14ac:dyDescent="0.25">
      <c r="A74" s="39" t="s">
        <v>29</v>
      </c>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row>
    <row r="75" spans="1:60" ht="20.25" customHeight="1" x14ac:dyDescent="0.25">
      <c r="A75" s="40" t="s">
        <v>93</v>
      </c>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row>
    <row r="76" spans="1:60" ht="18.600000000000001" customHeight="1" x14ac:dyDescent="0.25">
      <c r="A76" s="39" t="s">
        <v>30</v>
      </c>
      <c r="B76" s="39"/>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G76" s="24"/>
    </row>
    <row r="77" spans="1:60" ht="169.5" customHeight="1" x14ac:dyDescent="0.25">
      <c r="A77" s="64" t="s">
        <v>170</v>
      </c>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row>
    <row r="78" spans="1:60" ht="20.85" customHeight="1" x14ac:dyDescent="0.25">
      <c r="A78" s="39" t="s">
        <v>31</v>
      </c>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row>
    <row r="79" spans="1:60" ht="73.5" customHeight="1" x14ac:dyDescent="0.25">
      <c r="A79" s="44" t="s">
        <v>171</v>
      </c>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row>
    <row r="80" spans="1:60" ht="34.35" customHeight="1" x14ac:dyDescent="0.25">
      <c r="A80" s="38" t="s">
        <v>96</v>
      </c>
      <c r="B80" s="38"/>
      <c r="C80" s="38"/>
      <c r="D80" s="38"/>
      <c r="E80" s="38"/>
      <c r="F80" s="38"/>
      <c r="G80" s="38"/>
      <c r="H80" s="38"/>
      <c r="I80" s="38"/>
      <c r="J80" s="38"/>
      <c r="K80" s="38"/>
      <c r="L80" s="38"/>
      <c r="M80" s="38"/>
      <c r="N80" s="38"/>
      <c r="O80" s="38"/>
      <c r="P80" s="38"/>
      <c r="Q80" s="38"/>
      <c r="R80" s="38"/>
      <c r="S80" s="38"/>
      <c r="T80" s="38"/>
      <c r="U80" s="38"/>
      <c r="V80" s="38" t="s">
        <v>97</v>
      </c>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row>
    <row r="81" spans="1:72" ht="18.600000000000001" customHeight="1" x14ac:dyDescent="0.25">
      <c r="A81" s="39" t="s">
        <v>29</v>
      </c>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row>
    <row r="82" spans="1:72" ht="35.25" customHeight="1" x14ac:dyDescent="0.25">
      <c r="A82" s="40" t="s">
        <v>44</v>
      </c>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H82" s="93"/>
      <c r="BI82" s="94"/>
      <c r="BJ82" s="94"/>
      <c r="BK82" s="94"/>
      <c r="BL82" s="95"/>
      <c r="BM82" s="96"/>
      <c r="BN82" s="93"/>
      <c r="BO82" s="94"/>
      <c r="BP82" s="8"/>
      <c r="BQ82" s="93">
        <v>23499</v>
      </c>
      <c r="BR82" s="94"/>
      <c r="BS82" s="55" t="e">
        <f>+BP82/BL82</f>
        <v>#DIV/0!</v>
      </c>
      <c r="BT82" s="56"/>
    </row>
    <row r="83" spans="1:72" ht="21" customHeight="1" x14ac:dyDescent="0.25">
      <c r="A83" s="39" t="s">
        <v>30</v>
      </c>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row>
    <row r="84" spans="1:72" ht="23.25" customHeight="1" x14ac:dyDescent="0.25">
      <c r="A84" s="44" t="s">
        <v>172</v>
      </c>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row>
    <row r="85" spans="1:72" s="31" customFormat="1" ht="20.25" customHeight="1" x14ac:dyDescent="0.25">
      <c r="A85" s="31" t="s">
        <v>31</v>
      </c>
    </row>
    <row r="86" spans="1:72" ht="52.5" customHeight="1" x14ac:dyDescent="0.25">
      <c r="A86" s="44" t="s">
        <v>173</v>
      </c>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row>
    <row r="87" spans="1:72" ht="15" customHeight="1" x14ac:dyDescent="0.25">
      <c r="A87" s="128" t="s">
        <v>66</v>
      </c>
      <c r="B87" s="147"/>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row>
    <row r="88" spans="1:72" ht="15" customHeight="1" x14ac:dyDescent="0.25">
      <c r="A88" s="145" t="s">
        <v>11</v>
      </c>
      <c r="B88" s="145"/>
      <c r="C88" s="145"/>
      <c r="D88" s="145"/>
      <c r="E88" s="145"/>
      <c r="F88" s="145"/>
      <c r="G88" s="145"/>
      <c r="H88" s="145"/>
      <c r="I88" s="145"/>
      <c r="J88" s="145"/>
      <c r="K88" s="145"/>
      <c r="L88" s="145"/>
      <c r="M88" s="145"/>
      <c r="N88" s="145"/>
      <c r="O88" s="145"/>
      <c r="P88" s="145"/>
      <c r="Q88" s="145"/>
      <c r="R88" s="145"/>
      <c r="S88" s="39" t="s">
        <v>71</v>
      </c>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row>
    <row r="89" spans="1:72" ht="21.75" customHeight="1" x14ac:dyDescent="0.25">
      <c r="A89" s="59" t="s">
        <v>12</v>
      </c>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row>
    <row r="90" spans="1:72" ht="55.5" customHeight="1" x14ac:dyDescent="0.25">
      <c r="A90" s="40" t="s">
        <v>45</v>
      </c>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row>
    <row r="91" spans="1:72" ht="15" customHeight="1" x14ac:dyDescent="0.25">
      <c r="A91" s="59" t="s">
        <v>13</v>
      </c>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row>
    <row r="92" spans="1:72" ht="15" customHeight="1" x14ac:dyDescent="0.25">
      <c r="A92" s="40" t="s">
        <v>72</v>
      </c>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row>
    <row r="93" spans="1:72" x14ac:dyDescent="0.25">
      <c r="A93" s="59" t="s">
        <v>14</v>
      </c>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row>
    <row r="94" spans="1:72" ht="42" customHeight="1" x14ac:dyDescent="0.25">
      <c r="A94" s="40" t="s">
        <v>98</v>
      </c>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3"/>
      <c r="BG94" s="3"/>
      <c r="BH94" s="3"/>
    </row>
    <row r="95" spans="1:72" ht="20.25" customHeight="1" x14ac:dyDescent="0.25">
      <c r="A95" s="75" t="s">
        <v>67</v>
      </c>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3"/>
      <c r="BG95" s="3"/>
      <c r="BH95" s="3"/>
    </row>
    <row r="96" spans="1:72" x14ac:dyDescent="0.25">
      <c r="A96" s="148" t="s">
        <v>15</v>
      </c>
      <c r="B96" s="148"/>
      <c r="C96" s="148"/>
      <c r="D96" s="148"/>
      <c r="E96" s="148"/>
      <c r="F96" s="148"/>
      <c r="G96" s="148"/>
      <c r="H96" s="148"/>
      <c r="I96" s="148"/>
      <c r="J96" s="148"/>
      <c r="K96" s="148"/>
      <c r="L96" s="148"/>
      <c r="M96" s="148"/>
      <c r="N96" s="148"/>
      <c r="O96" s="148"/>
      <c r="P96" s="148"/>
      <c r="Q96" s="148"/>
      <c r="R96" s="148"/>
      <c r="S96" s="148"/>
      <c r="T96" s="148"/>
      <c r="U96" s="148"/>
      <c r="V96" s="148"/>
      <c r="W96" s="148"/>
      <c r="X96" s="148"/>
      <c r="Y96" s="148"/>
      <c r="Z96" s="148"/>
      <c r="AA96" s="148"/>
      <c r="AB96" s="148"/>
      <c r="AC96" s="148"/>
      <c r="AD96" s="148"/>
      <c r="AE96" s="148"/>
      <c r="AF96" s="148"/>
      <c r="AG96" s="148"/>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3"/>
      <c r="BG96" s="3"/>
      <c r="BH96" s="3"/>
    </row>
    <row r="97" spans="1:60" x14ac:dyDescent="0.25">
      <c r="A97" s="85" t="s">
        <v>16</v>
      </c>
      <c r="B97" s="85"/>
      <c r="C97" s="85"/>
      <c r="D97" s="85"/>
      <c r="E97" s="85"/>
      <c r="F97" s="85"/>
      <c r="G97" s="85"/>
      <c r="H97" s="85"/>
      <c r="I97" s="85"/>
      <c r="J97" s="85"/>
      <c r="K97" s="85"/>
      <c r="L97" s="85"/>
      <c r="M97" s="85"/>
      <c r="N97" s="85"/>
      <c r="O97" s="85"/>
      <c r="P97" s="85"/>
      <c r="Q97" s="85"/>
      <c r="R97" s="85"/>
      <c r="S97" s="85"/>
      <c r="T97" s="85"/>
      <c r="U97" s="85"/>
      <c r="V97" s="85"/>
      <c r="W97" s="85"/>
      <c r="X97" s="85" t="s">
        <v>17</v>
      </c>
      <c r="Y97" s="61"/>
      <c r="Z97" s="61"/>
      <c r="AA97" s="61"/>
      <c r="AB97" s="61"/>
      <c r="AC97" s="61"/>
      <c r="AD97" s="85" t="s">
        <v>18</v>
      </c>
      <c r="AE97" s="61"/>
      <c r="AF97" s="61"/>
      <c r="AG97" s="61"/>
      <c r="AH97" s="61"/>
      <c r="AI97" s="85" t="s">
        <v>19</v>
      </c>
      <c r="AJ97" s="85"/>
      <c r="AK97" s="85"/>
      <c r="AL97" s="85"/>
      <c r="AM97" s="85"/>
      <c r="AN97" s="85"/>
      <c r="AO97" s="85"/>
      <c r="AP97" s="85"/>
      <c r="AQ97" s="85"/>
      <c r="AR97" s="85"/>
      <c r="AS97" s="85"/>
      <c r="AT97" s="85"/>
      <c r="AU97" s="85"/>
      <c r="AV97" s="85"/>
      <c r="AW97" s="85"/>
      <c r="AX97" s="85"/>
      <c r="AY97" s="85"/>
      <c r="AZ97" s="85"/>
      <c r="BA97" s="85"/>
      <c r="BB97" s="85"/>
      <c r="BC97" s="85"/>
      <c r="BD97" s="85"/>
      <c r="BE97" s="85"/>
      <c r="BF97" s="3"/>
      <c r="BG97" s="3"/>
      <c r="BH97" s="3"/>
    </row>
    <row r="98" spans="1:60" x14ac:dyDescent="0.25">
      <c r="A98" s="100">
        <v>434284586</v>
      </c>
      <c r="B98" s="100"/>
      <c r="C98" s="100"/>
      <c r="D98" s="100"/>
      <c r="E98" s="100"/>
      <c r="F98" s="100"/>
      <c r="G98" s="100"/>
      <c r="H98" s="100"/>
      <c r="I98" s="100"/>
      <c r="J98" s="100"/>
      <c r="K98" s="100"/>
      <c r="L98" s="100"/>
      <c r="M98" s="100"/>
      <c r="N98" s="100"/>
      <c r="O98" s="100"/>
      <c r="P98" s="100"/>
      <c r="Q98" s="100"/>
      <c r="R98" s="100"/>
      <c r="S98" s="100"/>
      <c r="T98" s="100"/>
      <c r="U98" s="100"/>
      <c r="V98" s="100"/>
      <c r="W98" s="100"/>
      <c r="X98" s="100">
        <v>583160236.57000005</v>
      </c>
      <c r="Y98" s="101"/>
      <c r="Z98" s="101"/>
      <c r="AA98" s="101"/>
      <c r="AB98" s="101"/>
      <c r="AC98" s="101"/>
      <c r="AD98" s="100">
        <v>208526716.71000001</v>
      </c>
      <c r="AE98" s="101"/>
      <c r="AF98" s="101"/>
      <c r="AG98" s="101"/>
      <c r="AH98" s="101"/>
      <c r="AI98" s="90">
        <f>+AD98/X98</f>
        <v>0.35758047897178491</v>
      </c>
      <c r="AJ98" s="90"/>
      <c r="AK98" s="90"/>
      <c r="AL98" s="90"/>
      <c r="AM98" s="90"/>
      <c r="AN98" s="90"/>
      <c r="AO98" s="90"/>
      <c r="AP98" s="90"/>
      <c r="AQ98" s="90"/>
      <c r="AR98" s="90"/>
      <c r="AS98" s="90"/>
      <c r="AT98" s="90"/>
      <c r="AU98" s="90"/>
      <c r="AV98" s="90"/>
      <c r="AW98" s="90"/>
      <c r="AX98" s="90"/>
      <c r="AY98" s="90"/>
      <c r="AZ98" s="90"/>
      <c r="BA98" s="90"/>
      <c r="BB98" s="90"/>
      <c r="BC98" s="90"/>
      <c r="BD98" s="90"/>
      <c r="BE98" s="90"/>
      <c r="BF98" s="3"/>
      <c r="BG98" s="3"/>
      <c r="BH98" s="3"/>
    </row>
    <row r="99" spans="1:60" ht="15" customHeight="1" x14ac:dyDescent="0.25">
      <c r="A99" s="91" t="s">
        <v>20</v>
      </c>
      <c r="B99" s="91"/>
      <c r="C99" s="91"/>
      <c r="D99" s="91"/>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3"/>
      <c r="BG99" s="3"/>
      <c r="BH99" s="3"/>
    </row>
    <row r="100" spans="1:60" ht="35.25" customHeight="1" x14ac:dyDescent="0.25">
      <c r="A100" s="149"/>
      <c r="B100" s="149"/>
      <c r="C100" s="149"/>
      <c r="D100" s="149"/>
      <c r="E100" s="149"/>
      <c r="F100" s="149"/>
      <c r="G100" s="149"/>
      <c r="H100" s="149"/>
      <c r="I100" s="149"/>
      <c r="J100" s="149"/>
      <c r="K100" s="149"/>
      <c r="L100" s="149"/>
      <c r="M100" s="149"/>
      <c r="N100" s="149"/>
      <c r="O100" s="149"/>
      <c r="P100" s="62" t="s">
        <v>21</v>
      </c>
      <c r="Q100" s="63"/>
      <c r="R100" s="63"/>
      <c r="S100" s="63"/>
      <c r="T100" s="63"/>
      <c r="U100" s="63"/>
      <c r="V100" s="63"/>
      <c r="W100" s="60" t="s">
        <v>22</v>
      </c>
      <c r="X100" s="61"/>
      <c r="Y100" s="61"/>
      <c r="Z100" s="61"/>
      <c r="AA100" s="61"/>
      <c r="AB100" s="61"/>
      <c r="AC100" s="60" t="s">
        <v>174</v>
      </c>
      <c r="AD100" s="61"/>
      <c r="AE100" s="61"/>
      <c r="AF100" s="61"/>
      <c r="AG100" s="60" t="s">
        <v>175</v>
      </c>
      <c r="AH100" s="61"/>
      <c r="AI100" s="61"/>
      <c r="AJ100" s="60" t="s">
        <v>23</v>
      </c>
      <c r="AK100" s="61"/>
      <c r="AL100" s="61"/>
      <c r="AM100" s="61"/>
      <c r="AN100" s="61"/>
      <c r="AO100" s="61"/>
      <c r="AP100" s="61"/>
      <c r="AQ100" s="61"/>
      <c r="AR100" s="61"/>
      <c r="AS100" s="61"/>
      <c r="AT100" s="61"/>
      <c r="AU100" s="61"/>
      <c r="AV100" s="61"/>
      <c r="AW100" s="61"/>
      <c r="AX100" s="61"/>
      <c r="AY100" s="61"/>
      <c r="AZ100" s="61"/>
      <c r="BA100" s="61"/>
      <c r="BB100" s="61"/>
      <c r="BC100" s="61"/>
      <c r="BD100" s="61"/>
      <c r="BE100" s="61"/>
    </row>
    <row r="101" spans="1:60" ht="72.75" customHeight="1" x14ac:dyDescent="0.25">
      <c r="A101" s="60" t="s">
        <v>24</v>
      </c>
      <c r="B101" s="60"/>
      <c r="C101" s="60"/>
      <c r="D101" s="60"/>
      <c r="E101" s="60"/>
      <c r="F101" s="60"/>
      <c r="G101" s="60"/>
      <c r="H101" s="60"/>
      <c r="I101" s="60"/>
      <c r="J101" s="60"/>
      <c r="K101" s="60"/>
      <c r="L101" s="60"/>
      <c r="M101" s="60"/>
      <c r="N101" s="60"/>
      <c r="O101" s="60"/>
      <c r="P101" s="60" t="s">
        <v>25</v>
      </c>
      <c r="Q101" s="61"/>
      <c r="R101" s="61"/>
      <c r="S101" s="61"/>
      <c r="T101" s="61"/>
      <c r="U101" s="61"/>
      <c r="V101" s="61"/>
      <c r="W101" s="60" t="s">
        <v>26</v>
      </c>
      <c r="X101" s="61"/>
      <c r="Y101" s="60" t="s">
        <v>27</v>
      </c>
      <c r="Z101" s="61"/>
      <c r="AA101" s="61"/>
      <c r="AB101" s="61"/>
      <c r="AC101" s="60" t="s">
        <v>158</v>
      </c>
      <c r="AD101" s="61"/>
      <c r="AE101" s="60" t="s">
        <v>163</v>
      </c>
      <c r="AF101" s="61"/>
      <c r="AG101" s="7" t="s">
        <v>161</v>
      </c>
      <c r="AH101" s="60" t="s">
        <v>162</v>
      </c>
      <c r="AI101" s="61"/>
      <c r="AJ101" s="60" t="s">
        <v>70</v>
      </c>
      <c r="AK101" s="61"/>
      <c r="AL101" s="60" t="s">
        <v>28</v>
      </c>
      <c r="AM101" s="61"/>
      <c r="AN101" s="61"/>
      <c r="AO101" s="61"/>
      <c r="AP101" s="61"/>
      <c r="AQ101" s="61"/>
      <c r="AR101" s="61"/>
      <c r="AS101" s="61"/>
      <c r="AT101" s="61"/>
      <c r="AU101" s="61"/>
      <c r="AV101" s="61"/>
      <c r="AW101" s="61"/>
      <c r="AX101" s="61"/>
      <c r="AY101" s="61"/>
      <c r="AZ101" s="61"/>
      <c r="BA101" s="61"/>
      <c r="BB101" s="61"/>
      <c r="BC101" s="61"/>
      <c r="BD101" s="61"/>
      <c r="BE101" s="61"/>
      <c r="BG101" s="19"/>
    </row>
    <row r="102" spans="1:60" ht="77.25" customHeight="1" x14ac:dyDescent="0.25">
      <c r="A102" s="81" t="s">
        <v>99</v>
      </c>
      <c r="B102" s="81"/>
      <c r="C102" s="81"/>
      <c r="D102" s="81"/>
      <c r="E102" s="81"/>
      <c r="F102" s="81"/>
      <c r="G102" s="81"/>
      <c r="H102" s="81"/>
      <c r="I102" s="81"/>
      <c r="J102" s="81"/>
      <c r="K102" s="81"/>
      <c r="L102" s="81"/>
      <c r="M102" s="81"/>
      <c r="N102" s="81"/>
      <c r="O102" s="81"/>
      <c r="P102" s="81" t="s">
        <v>140</v>
      </c>
      <c r="Q102" s="82"/>
      <c r="R102" s="82"/>
      <c r="S102" s="82"/>
      <c r="T102" s="82"/>
      <c r="U102" s="82"/>
      <c r="V102" s="82"/>
      <c r="W102" s="77">
        <v>46</v>
      </c>
      <c r="X102" s="78"/>
      <c r="Y102" s="79">
        <v>1600000</v>
      </c>
      <c r="Z102" s="80"/>
      <c r="AA102" s="80"/>
      <c r="AB102" s="80"/>
      <c r="AC102" s="83" t="s">
        <v>182</v>
      </c>
      <c r="AD102" s="84"/>
      <c r="AE102" s="79">
        <v>225000</v>
      </c>
      <c r="AF102" s="80"/>
      <c r="AG102" s="22">
        <v>24</v>
      </c>
      <c r="AH102" s="79">
        <v>0</v>
      </c>
      <c r="AI102" s="80"/>
      <c r="AJ102" s="68">
        <f>+AG102/AC102</f>
        <v>1.2</v>
      </c>
      <c r="AK102" s="69"/>
      <c r="AL102" s="70">
        <f>+AH102/AE102</f>
        <v>0</v>
      </c>
      <c r="AM102" s="71"/>
      <c r="AN102" s="71"/>
      <c r="AO102" s="71"/>
      <c r="AP102" s="71"/>
      <c r="AQ102" s="71"/>
      <c r="AR102" s="71"/>
      <c r="AS102" s="71"/>
      <c r="AT102" s="71"/>
      <c r="AU102" s="71"/>
      <c r="AV102" s="71"/>
      <c r="AW102" s="71"/>
      <c r="AX102" s="71"/>
      <c r="AY102" s="71"/>
      <c r="AZ102" s="71"/>
      <c r="BA102" s="71"/>
      <c r="BB102" s="71"/>
      <c r="BC102" s="71"/>
      <c r="BD102" s="71"/>
      <c r="BE102" s="71"/>
    </row>
    <row r="103" spans="1:60" ht="80.25" customHeight="1" x14ac:dyDescent="0.25">
      <c r="A103" s="81" t="s">
        <v>100</v>
      </c>
      <c r="B103" s="81"/>
      <c r="C103" s="81"/>
      <c r="D103" s="81"/>
      <c r="E103" s="81"/>
      <c r="F103" s="81"/>
      <c r="G103" s="81"/>
      <c r="H103" s="81"/>
      <c r="I103" s="81"/>
      <c r="J103" s="81"/>
      <c r="K103" s="81"/>
      <c r="L103" s="81"/>
      <c r="M103" s="81"/>
      <c r="N103" s="81"/>
      <c r="O103" s="81"/>
      <c r="P103" s="81" t="s">
        <v>73</v>
      </c>
      <c r="Q103" s="82"/>
      <c r="R103" s="82"/>
      <c r="S103" s="82"/>
      <c r="T103" s="82"/>
      <c r="U103" s="82"/>
      <c r="V103" s="82"/>
      <c r="W103" s="150" t="s">
        <v>143</v>
      </c>
      <c r="X103" s="151"/>
      <c r="Y103" s="152">
        <v>137907460</v>
      </c>
      <c r="Z103" s="153"/>
      <c r="AA103" s="153"/>
      <c r="AB103" s="153"/>
      <c r="AC103" s="150" t="s">
        <v>180</v>
      </c>
      <c r="AD103" s="151"/>
      <c r="AE103" s="152">
        <v>7850000</v>
      </c>
      <c r="AF103" s="153"/>
      <c r="AG103" s="21" t="s">
        <v>181</v>
      </c>
      <c r="AH103" s="152">
        <v>17408135</v>
      </c>
      <c r="AI103" s="153"/>
      <c r="AJ103" s="154">
        <f>+AG103/AC103</f>
        <v>5.6953714285714288</v>
      </c>
      <c r="AK103" s="155"/>
      <c r="AL103" s="156">
        <f>+AH103/AE103</f>
        <v>2.2175968152866243</v>
      </c>
      <c r="AM103" s="157"/>
      <c r="AN103" s="157"/>
      <c r="AO103" s="157"/>
      <c r="AP103" s="157"/>
      <c r="AQ103" s="157"/>
      <c r="AR103" s="157"/>
      <c r="AS103" s="157"/>
      <c r="AT103" s="157"/>
      <c r="AU103" s="157"/>
      <c r="AV103" s="157"/>
      <c r="AW103" s="157"/>
      <c r="AX103" s="157"/>
      <c r="AY103" s="157"/>
      <c r="AZ103" s="157"/>
      <c r="BA103" s="157"/>
      <c r="BB103" s="157"/>
      <c r="BC103" s="157"/>
      <c r="BD103" s="157"/>
      <c r="BE103" s="157"/>
      <c r="BG103" s="19"/>
    </row>
    <row r="104" spans="1:60" ht="57" customHeight="1" x14ac:dyDescent="0.25">
      <c r="A104" s="81" t="s">
        <v>141</v>
      </c>
      <c r="B104" s="81"/>
      <c r="C104" s="81"/>
      <c r="D104" s="81"/>
      <c r="E104" s="81"/>
      <c r="F104" s="81"/>
      <c r="G104" s="81"/>
      <c r="H104" s="81"/>
      <c r="I104" s="81"/>
      <c r="J104" s="81"/>
      <c r="K104" s="81"/>
      <c r="L104" s="81"/>
      <c r="M104" s="81"/>
      <c r="N104" s="81"/>
      <c r="O104" s="81"/>
      <c r="P104" s="81" t="s">
        <v>142</v>
      </c>
      <c r="Q104" s="82"/>
      <c r="R104" s="82"/>
      <c r="S104" s="82"/>
      <c r="T104" s="82"/>
      <c r="U104" s="82"/>
      <c r="V104" s="82"/>
      <c r="W104" s="83" t="s">
        <v>154</v>
      </c>
      <c r="X104" s="84"/>
      <c r="Y104" s="79">
        <v>28502168.57</v>
      </c>
      <c r="Z104" s="80"/>
      <c r="AA104" s="80"/>
      <c r="AB104" s="80"/>
      <c r="AC104" s="83" t="s">
        <v>178</v>
      </c>
      <c r="AD104" s="84"/>
      <c r="AE104" s="79">
        <v>875000</v>
      </c>
      <c r="AF104" s="80"/>
      <c r="AG104" s="21" t="s">
        <v>179</v>
      </c>
      <c r="AH104" s="79">
        <v>755821</v>
      </c>
      <c r="AI104" s="80"/>
      <c r="AJ104" s="68">
        <f>+AG104/AC104</f>
        <v>0.95514285714285718</v>
      </c>
      <c r="AK104" s="69"/>
      <c r="AL104" s="70">
        <f>+AH104/AE104</f>
        <v>0.86379542857142855</v>
      </c>
      <c r="AM104" s="71"/>
      <c r="AN104" s="71"/>
      <c r="AO104" s="71"/>
      <c r="AP104" s="71"/>
      <c r="AQ104" s="71"/>
      <c r="AR104" s="71"/>
      <c r="AS104" s="71"/>
      <c r="AT104" s="71"/>
      <c r="AU104" s="71"/>
      <c r="AV104" s="71"/>
      <c r="AW104" s="71"/>
      <c r="AX104" s="71"/>
      <c r="AY104" s="71"/>
      <c r="AZ104" s="71"/>
      <c r="BA104" s="71"/>
      <c r="BB104" s="71"/>
      <c r="BC104" s="71"/>
      <c r="BD104" s="71"/>
      <c r="BE104" s="71"/>
      <c r="BG104" s="18"/>
    </row>
    <row r="105" spans="1:60" ht="76.5" customHeight="1" x14ac:dyDescent="0.25">
      <c r="A105" s="81" t="s">
        <v>46</v>
      </c>
      <c r="B105" s="81"/>
      <c r="C105" s="81"/>
      <c r="D105" s="81"/>
      <c r="E105" s="81"/>
      <c r="F105" s="81"/>
      <c r="G105" s="81"/>
      <c r="H105" s="81"/>
      <c r="I105" s="81"/>
      <c r="J105" s="81"/>
      <c r="K105" s="81"/>
      <c r="L105" s="81"/>
      <c r="M105" s="81"/>
      <c r="N105" s="81"/>
      <c r="O105" s="81"/>
      <c r="P105" s="81" t="s">
        <v>140</v>
      </c>
      <c r="Q105" s="82"/>
      <c r="R105" s="82"/>
      <c r="S105" s="82"/>
      <c r="T105" s="82"/>
      <c r="U105" s="82"/>
      <c r="V105" s="82"/>
      <c r="W105" s="83" t="s">
        <v>155</v>
      </c>
      <c r="X105" s="84"/>
      <c r="Y105" s="79">
        <v>374511539</v>
      </c>
      <c r="Z105" s="80"/>
      <c r="AA105" s="80"/>
      <c r="AB105" s="80"/>
      <c r="AC105" s="83" t="s">
        <v>177</v>
      </c>
      <c r="AD105" s="84"/>
      <c r="AE105" s="79">
        <v>103101077</v>
      </c>
      <c r="AF105" s="80"/>
      <c r="AG105" s="21" t="s">
        <v>176</v>
      </c>
      <c r="AH105" s="79">
        <v>173447193.31999999</v>
      </c>
      <c r="AI105" s="80"/>
      <c r="AJ105" s="68">
        <f>+AG105/AC105</f>
        <v>0.77393700787401576</v>
      </c>
      <c r="AK105" s="69"/>
      <c r="AL105" s="70">
        <f>+AH105/AE105</f>
        <v>1.6823024391879049</v>
      </c>
      <c r="AM105" s="71"/>
      <c r="AN105" s="71"/>
      <c r="AO105" s="71"/>
      <c r="AP105" s="71"/>
      <c r="AQ105" s="71"/>
      <c r="AR105" s="71"/>
      <c r="AS105" s="71"/>
      <c r="AT105" s="71"/>
      <c r="AU105" s="71"/>
      <c r="AV105" s="71"/>
      <c r="AW105" s="71"/>
      <c r="AX105" s="71"/>
      <c r="AY105" s="71"/>
      <c r="AZ105" s="71"/>
      <c r="BA105" s="71"/>
      <c r="BB105" s="71"/>
      <c r="BC105" s="71"/>
      <c r="BD105" s="71"/>
      <c r="BE105" s="71"/>
      <c r="BG105" s="18"/>
    </row>
    <row r="106" spans="1:60" ht="103.5" customHeight="1" x14ac:dyDescent="0.25">
      <c r="A106" s="43" t="s">
        <v>104</v>
      </c>
      <c r="B106" s="43"/>
      <c r="C106" s="43"/>
      <c r="D106" s="43"/>
      <c r="E106" s="43"/>
      <c r="F106" s="43"/>
      <c r="G106" s="43"/>
      <c r="H106" s="43"/>
      <c r="I106" s="43"/>
      <c r="J106" s="43"/>
      <c r="K106" s="43"/>
      <c r="L106" s="43"/>
      <c r="M106" s="43"/>
      <c r="N106" s="43"/>
      <c r="O106" s="9"/>
      <c r="P106" s="43" t="s">
        <v>140</v>
      </c>
      <c r="Q106" s="43"/>
      <c r="R106" s="43"/>
      <c r="S106" s="43"/>
      <c r="T106" s="43"/>
      <c r="U106" s="43"/>
      <c r="V106" s="43"/>
      <c r="W106" s="10"/>
      <c r="X106" s="11" t="s">
        <v>139</v>
      </c>
      <c r="Y106" s="12"/>
      <c r="Z106" s="13"/>
      <c r="AA106" s="65">
        <v>1000000</v>
      </c>
      <c r="AB106" s="66"/>
      <c r="AC106" s="67">
        <v>62</v>
      </c>
      <c r="AD106" s="67"/>
      <c r="AE106" s="15">
        <v>550000</v>
      </c>
      <c r="AF106" s="14"/>
      <c r="AG106" s="29">
        <f>6+48</f>
        <v>54</v>
      </c>
      <c r="AH106" s="72">
        <v>0</v>
      </c>
      <c r="AI106" s="73"/>
      <c r="AJ106" s="68">
        <f>+AG106/AC106</f>
        <v>0.87096774193548387</v>
      </c>
      <c r="AK106" s="69"/>
      <c r="AL106" s="70">
        <f>+AH106/AE106</f>
        <v>0</v>
      </c>
      <c r="AM106" s="71"/>
      <c r="AN106" s="71"/>
      <c r="AO106" s="71"/>
      <c r="AP106" s="71"/>
      <c r="AQ106" s="71"/>
      <c r="AR106" s="71"/>
      <c r="AS106" s="71"/>
      <c r="AT106" s="71"/>
      <c r="AU106" s="71"/>
      <c r="AV106" s="71"/>
      <c r="AW106" s="71"/>
      <c r="AX106" s="71"/>
      <c r="AY106" s="71"/>
      <c r="AZ106" s="71"/>
      <c r="BA106" s="71"/>
      <c r="BB106" s="71"/>
      <c r="BC106" s="71"/>
      <c r="BD106" s="71"/>
      <c r="BE106" s="71"/>
    </row>
    <row r="107" spans="1:60" ht="19.5" customHeight="1" x14ac:dyDescent="0.25">
      <c r="A107" s="75" t="s">
        <v>68</v>
      </c>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row>
    <row r="108" spans="1:60" ht="37.5" customHeight="1" x14ac:dyDescent="0.25">
      <c r="A108" s="119" t="s">
        <v>101</v>
      </c>
      <c r="B108" s="119"/>
      <c r="C108" s="119"/>
      <c r="D108" s="119"/>
      <c r="E108" s="119"/>
      <c r="F108" s="119"/>
      <c r="G108" s="119"/>
      <c r="H108" s="119"/>
      <c r="I108" s="119"/>
      <c r="J108" s="119"/>
      <c r="K108" s="119"/>
      <c r="L108" s="119"/>
      <c r="M108" s="119"/>
      <c r="N108" s="119"/>
      <c r="O108" s="119"/>
      <c r="P108" s="119"/>
      <c r="Q108" s="119"/>
      <c r="R108" s="119"/>
      <c r="S108" s="119"/>
      <c r="T108" s="119"/>
      <c r="U108" s="119"/>
      <c r="V108" s="104" t="s">
        <v>102</v>
      </c>
      <c r="W108" s="104"/>
      <c r="X108" s="104"/>
      <c r="Y108" s="104"/>
      <c r="Z108" s="104"/>
      <c r="AA108" s="104"/>
      <c r="AB108" s="104"/>
      <c r="AC108" s="104"/>
      <c r="AD108" s="104"/>
      <c r="AE108" s="104"/>
      <c r="AF108" s="104"/>
      <c r="AG108" s="104"/>
      <c r="AH108" s="104"/>
      <c r="AI108" s="104"/>
      <c r="AJ108" s="104"/>
      <c r="AK108" s="104"/>
      <c r="AL108" s="104"/>
      <c r="AM108" s="104"/>
      <c r="AN108" s="104"/>
      <c r="AO108" s="104"/>
      <c r="AP108" s="104"/>
      <c r="AQ108" s="104"/>
      <c r="AR108" s="104"/>
      <c r="AS108" s="104"/>
      <c r="AT108" s="104"/>
      <c r="AU108" s="104"/>
      <c r="AV108" s="104"/>
      <c r="AW108" s="104"/>
      <c r="AX108" s="104"/>
      <c r="AY108" s="104"/>
      <c r="AZ108" s="104"/>
      <c r="BA108" s="104"/>
      <c r="BB108" s="104"/>
      <c r="BC108" s="104"/>
      <c r="BD108" s="104"/>
      <c r="BE108" s="104"/>
    </row>
    <row r="109" spans="1:60" ht="18.600000000000001" customHeight="1" x14ac:dyDescent="0.25">
      <c r="A109" s="39" t="s">
        <v>29</v>
      </c>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row>
    <row r="110" spans="1:60" ht="22.5" customHeight="1" x14ac:dyDescent="0.25">
      <c r="A110" s="40" t="s">
        <v>107</v>
      </c>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row>
    <row r="111" spans="1:60" ht="18.600000000000001" customHeight="1" x14ac:dyDescent="0.25">
      <c r="A111" s="39" t="s">
        <v>30</v>
      </c>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row>
    <row r="112" spans="1:60" ht="21.75" customHeight="1" x14ac:dyDescent="0.25">
      <c r="A112" s="102" t="s">
        <v>156</v>
      </c>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2"/>
      <c r="AY112" s="102"/>
      <c r="AZ112" s="102"/>
      <c r="BA112" s="102"/>
      <c r="BB112" s="102"/>
      <c r="BC112" s="102"/>
      <c r="BD112" s="102"/>
      <c r="BE112" s="102"/>
    </row>
    <row r="113" spans="1:59" ht="20.85" customHeight="1" x14ac:dyDescent="0.25">
      <c r="A113" s="39" t="s">
        <v>31</v>
      </c>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39"/>
      <c r="AQ113" s="39"/>
      <c r="AR113" s="39"/>
      <c r="AS113" s="39"/>
      <c r="AT113" s="39"/>
      <c r="AU113" s="39"/>
      <c r="AV113" s="39"/>
      <c r="AW113" s="39"/>
      <c r="AX113" s="39"/>
      <c r="AY113" s="39"/>
      <c r="AZ113" s="39"/>
      <c r="BA113" s="39"/>
      <c r="BB113" s="39"/>
      <c r="BC113" s="39"/>
      <c r="BD113" s="39"/>
      <c r="BE113" s="39"/>
    </row>
    <row r="114" spans="1:59" ht="2.2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row>
    <row r="115" spans="1:59" s="103" customFormat="1" ht="12.75" customHeight="1" x14ac:dyDescent="0.25">
      <c r="A115" s="103" t="s">
        <v>149</v>
      </c>
    </row>
    <row r="116" spans="1:59" s="103" customFormat="1" ht="12.75" customHeight="1" x14ac:dyDescent="0.25"/>
    <row r="117" spans="1:59" ht="18.600000000000001" customHeight="1" x14ac:dyDescent="0.25">
      <c r="A117" s="39" t="s">
        <v>29</v>
      </c>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39"/>
      <c r="AP117" s="39"/>
      <c r="AQ117" s="39"/>
      <c r="AR117" s="39"/>
      <c r="AS117" s="39"/>
      <c r="AT117" s="39"/>
      <c r="AU117" s="39"/>
      <c r="AV117" s="39"/>
      <c r="AW117" s="39"/>
      <c r="AX117" s="39"/>
      <c r="AY117" s="39"/>
      <c r="AZ117" s="39"/>
      <c r="BA117" s="39"/>
      <c r="BB117" s="39"/>
      <c r="BC117" s="39"/>
      <c r="BD117" s="39"/>
      <c r="BE117" s="39"/>
    </row>
    <row r="118" spans="1:59" ht="36" customHeight="1" x14ac:dyDescent="0.25">
      <c r="A118" s="40" t="s">
        <v>132</v>
      </c>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row>
    <row r="119" spans="1:59" ht="18.600000000000001" customHeight="1" x14ac:dyDescent="0.25">
      <c r="A119" s="39" t="s">
        <v>30</v>
      </c>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c r="AC119" s="39"/>
      <c r="AD119" s="39"/>
      <c r="AE119" s="39"/>
      <c r="AF119" s="39"/>
      <c r="AG119" s="39"/>
      <c r="AH119" s="39"/>
      <c r="AI119" s="39"/>
      <c r="AJ119" s="39"/>
      <c r="AK119" s="39"/>
      <c r="AL119" s="39"/>
      <c r="AM119" s="39"/>
      <c r="AN119" s="39"/>
      <c r="AO119" s="39"/>
      <c r="AP119" s="39"/>
      <c r="AQ119" s="39"/>
      <c r="AR119" s="39"/>
      <c r="AS119" s="39"/>
      <c r="AT119" s="39"/>
      <c r="AU119" s="39"/>
      <c r="AV119" s="39"/>
      <c r="AW119" s="39"/>
      <c r="AX119" s="39"/>
      <c r="AY119" s="39"/>
      <c r="AZ119" s="39"/>
      <c r="BA119" s="39"/>
      <c r="BB119" s="39"/>
      <c r="BC119" s="39"/>
      <c r="BD119" s="39"/>
      <c r="BE119" s="39"/>
    </row>
    <row r="120" spans="1:59" ht="149.25" customHeight="1" x14ac:dyDescent="0.25">
      <c r="A120" s="64" t="s">
        <v>183</v>
      </c>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G120" t="s">
        <v>147</v>
      </c>
    </row>
    <row r="121" spans="1:59" ht="20.85" customHeight="1" x14ac:dyDescent="0.25">
      <c r="A121" s="39" t="s">
        <v>31</v>
      </c>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c r="AB121" s="39"/>
      <c r="AC121" s="39"/>
      <c r="AD121" s="39"/>
      <c r="AE121" s="39"/>
      <c r="AF121" s="39"/>
      <c r="AG121" s="39"/>
      <c r="AH121" s="39"/>
      <c r="AI121" s="39"/>
      <c r="AJ121" s="39"/>
      <c r="AK121" s="39"/>
      <c r="AL121" s="39"/>
      <c r="AM121" s="39"/>
      <c r="AN121" s="39"/>
      <c r="AO121" s="39"/>
      <c r="AP121" s="39"/>
      <c r="AQ121" s="39"/>
      <c r="AR121" s="39"/>
      <c r="AS121" s="39"/>
      <c r="AT121" s="39"/>
      <c r="AU121" s="39"/>
      <c r="AV121" s="39"/>
      <c r="AW121" s="39"/>
      <c r="AX121" s="39"/>
      <c r="AY121" s="39"/>
      <c r="AZ121" s="39"/>
      <c r="BA121" s="39"/>
      <c r="BB121" s="39"/>
      <c r="BC121" s="39"/>
      <c r="BD121" s="39"/>
      <c r="BE121" s="39"/>
    </row>
    <row r="122" spans="1:59" ht="65.25" customHeight="1" x14ac:dyDescent="0.25">
      <c r="A122" s="64" t="s">
        <v>184</v>
      </c>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row>
    <row r="123" spans="1:59" ht="33" customHeight="1" x14ac:dyDescent="0.25">
      <c r="A123" s="38" t="s">
        <v>144</v>
      </c>
      <c r="B123" s="38"/>
      <c r="C123" s="38"/>
      <c r="D123" s="38"/>
      <c r="E123" s="38"/>
      <c r="F123" s="38"/>
      <c r="G123" s="38"/>
      <c r="H123" s="38"/>
      <c r="I123" s="38"/>
      <c r="J123" s="38"/>
      <c r="K123" s="38"/>
      <c r="L123" s="38"/>
      <c r="M123" s="38"/>
      <c r="N123" s="38"/>
      <c r="O123" s="38"/>
      <c r="P123" s="38"/>
      <c r="Q123" s="38"/>
      <c r="R123" s="38"/>
      <c r="S123" s="38"/>
      <c r="T123" s="38"/>
      <c r="U123" s="38"/>
      <c r="V123" s="38" t="s">
        <v>47</v>
      </c>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row>
    <row r="124" spans="1:59" ht="18.600000000000001" customHeight="1" x14ac:dyDescent="0.25">
      <c r="A124" s="39" t="s">
        <v>29</v>
      </c>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c r="AA124" s="39"/>
      <c r="AB124" s="39"/>
      <c r="AC124" s="39"/>
      <c r="AD124" s="39"/>
      <c r="AE124" s="39"/>
      <c r="AF124" s="39"/>
      <c r="AG124" s="39"/>
      <c r="AH124" s="39"/>
      <c r="AI124" s="39"/>
      <c r="AJ124" s="39"/>
      <c r="AK124" s="39"/>
      <c r="AL124" s="39"/>
      <c r="AM124" s="39"/>
      <c r="AN124" s="39"/>
      <c r="AO124" s="39"/>
      <c r="AP124" s="39"/>
      <c r="AQ124" s="39"/>
      <c r="AR124" s="39"/>
      <c r="AS124" s="39"/>
      <c r="AT124" s="39"/>
      <c r="AU124" s="39"/>
      <c r="AV124" s="39"/>
      <c r="AW124" s="39"/>
      <c r="AX124" s="39"/>
      <c r="AY124" s="39"/>
      <c r="AZ124" s="39"/>
      <c r="BA124" s="39"/>
      <c r="BB124" s="39"/>
      <c r="BC124" s="39"/>
      <c r="BD124" s="39"/>
      <c r="BE124" s="39"/>
    </row>
    <row r="125" spans="1:59" ht="19.5" customHeight="1" x14ac:dyDescent="0.25">
      <c r="A125" s="40" t="s">
        <v>50</v>
      </c>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row>
    <row r="126" spans="1:59" ht="18.600000000000001" customHeight="1" x14ac:dyDescent="0.25">
      <c r="A126" s="39" t="s">
        <v>30</v>
      </c>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c r="AB126" s="39"/>
      <c r="AC126" s="39"/>
      <c r="AD126" s="39"/>
      <c r="AE126" s="39"/>
      <c r="AF126" s="39"/>
      <c r="AG126" s="39"/>
      <c r="AH126" s="39"/>
      <c r="AI126" s="39"/>
      <c r="AJ126" s="39"/>
      <c r="AK126" s="39"/>
      <c r="AL126" s="39"/>
      <c r="AM126" s="39"/>
      <c r="AN126" s="39"/>
      <c r="AO126" s="39"/>
      <c r="AP126" s="39"/>
      <c r="AQ126" s="39"/>
      <c r="AR126" s="39"/>
      <c r="AS126" s="39"/>
      <c r="AT126" s="39"/>
      <c r="AU126" s="39"/>
      <c r="AV126" s="39"/>
      <c r="AW126" s="39"/>
      <c r="AX126" s="39"/>
      <c r="AY126" s="39"/>
      <c r="AZ126" s="39"/>
      <c r="BA126" s="39"/>
      <c r="BB126" s="39"/>
      <c r="BC126" s="39"/>
      <c r="BD126" s="39"/>
      <c r="BE126" s="39"/>
    </row>
    <row r="127" spans="1:59" ht="36" customHeight="1" x14ac:dyDescent="0.25">
      <c r="A127" s="64" t="s">
        <v>185</v>
      </c>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c r="AG127" s="64"/>
      <c r="AH127" s="64"/>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row>
    <row r="128" spans="1:59" ht="20.85" customHeight="1" x14ac:dyDescent="0.25">
      <c r="A128" s="39" t="s">
        <v>31</v>
      </c>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c r="AB128" s="39"/>
      <c r="AC128" s="39"/>
      <c r="AD128" s="39"/>
      <c r="AE128" s="39"/>
      <c r="AF128" s="39"/>
      <c r="AG128" s="39"/>
      <c r="AH128" s="39"/>
      <c r="AI128" s="39"/>
      <c r="AJ128" s="39"/>
      <c r="AK128" s="39"/>
      <c r="AL128" s="39"/>
      <c r="AM128" s="39"/>
      <c r="AN128" s="39"/>
      <c r="AO128" s="39"/>
      <c r="AP128" s="39"/>
      <c r="AQ128" s="39"/>
      <c r="AR128" s="39"/>
      <c r="AS128" s="39"/>
      <c r="AT128" s="39"/>
      <c r="AU128" s="39"/>
      <c r="AV128" s="39"/>
      <c r="AW128" s="39"/>
      <c r="AX128" s="39"/>
      <c r="AY128" s="39"/>
      <c r="AZ128" s="39"/>
      <c r="BA128" s="39"/>
      <c r="BB128" s="39"/>
      <c r="BC128" s="39"/>
      <c r="BD128" s="39"/>
      <c r="BE128" s="39"/>
    </row>
    <row r="129" spans="1:62" ht="68.25" customHeight="1" x14ac:dyDescent="0.25">
      <c r="A129" s="64" t="s">
        <v>186</v>
      </c>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row>
    <row r="130" spans="1:62" ht="33.75" customHeight="1" x14ac:dyDescent="0.25">
      <c r="A130" s="38" t="s">
        <v>48</v>
      </c>
      <c r="B130" s="38"/>
      <c r="C130" s="38"/>
      <c r="D130" s="38"/>
      <c r="E130" s="38"/>
      <c r="F130" s="38"/>
      <c r="G130" s="38"/>
      <c r="H130" s="38"/>
      <c r="I130" s="38"/>
      <c r="J130" s="38"/>
      <c r="K130" s="38"/>
      <c r="L130" s="38"/>
      <c r="M130" s="38"/>
      <c r="N130" s="38"/>
      <c r="O130" s="38"/>
      <c r="P130" s="38"/>
      <c r="Q130" s="38"/>
      <c r="R130" s="38"/>
      <c r="S130" s="38"/>
      <c r="T130" s="38"/>
      <c r="U130" s="38"/>
      <c r="V130" s="38" t="s">
        <v>49</v>
      </c>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row>
    <row r="131" spans="1:62" ht="18.75" customHeight="1" x14ac:dyDescent="0.25">
      <c r="A131" s="39" t="s">
        <v>29</v>
      </c>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c r="AP131" s="39"/>
      <c r="AQ131" s="39"/>
      <c r="AR131" s="39"/>
      <c r="AS131" s="39"/>
      <c r="AT131" s="39"/>
      <c r="AU131" s="39"/>
      <c r="AV131" s="39"/>
      <c r="AW131" s="39"/>
      <c r="AX131" s="39"/>
      <c r="AY131" s="39"/>
      <c r="AZ131" s="39"/>
      <c r="BA131" s="39"/>
      <c r="BB131" s="39"/>
      <c r="BC131" s="39"/>
      <c r="BD131" s="39"/>
      <c r="BE131" s="39"/>
      <c r="BH131" s="30"/>
      <c r="BI131" s="30"/>
      <c r="BJ131" s="30"/>
    </row>
    <row r="132" spans="1:62" ht="53.25" customHeight="1" x14ac:dyDescent="0.25">
      <c r="A132" s="40" t="s">
        <v>51</v>
      </c>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H132" s="30"/>
      <c r="BI132" s="30"/>
      <c r="BJ132" s="30"/>
    </row>
    <row r="133" spans="1:62" ht="19.5" customHeight="1" x14ac:dyDescent="0.25">
      <c r="A133" s="39" t="s">
        <v>30</v>
      </c>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c r="AC133" s="39"/>
      <c r="AD133" s="39"/>
      <c r="AE133" s="39"/>
      <c r="AF133" s="39"/>
      <c r="AG133" s="39"/>
      <c r="AH133" s="39"/>
      <c r="AI133" s="39"/>
      <c r="AJ133" s="39"/>
      <c r="AK133" s="39"/>
      <c r="AL133" s="39"/>
      <c r="AM133" s="39"/>
      <c r="AN133" s="39"/>
      <c r="AO133" s="39"/>
      <c r="AP133" s="39"/>
      <c r="AQ133" s="39"/>
      <c r="AR133" s="39"/>
      <c r="AS133" s="39"/>
      <c r="AT133" s="39"/>
      <c r="AU133" s="39"/>
      <c r="AV133" s="39"/>
      <c r="AW133" s="39"/>
      <c r="AX133" s="39"/>
      <c r="AY133" s="39"/>
      <c r="AZ133" s="39"/>
      <c r="BA133" s="39"/>
      <c r="BB133" s="39"/>
      <c r="BC133" s="39"/>
      <c r="BD133" s="39"/>
      <c r="BE133" s="39"/>
      <c r="BH133" s="30"/>
      <c r="BJ133" s="30"/>
    </row>
    <row r="134" spans="1:62" ht="180.75" customHeight="1" x14ac:dyDescent="0.25">
      <c r="A134" s="102" t="s">
        <v>187</v>
      </c>
      <c r="B134" s="102"/>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c r="AA134" s="102"/>
      <c r="AB134" s="102"/>
      <c r="AC134" s="102"/>
      <c r="AD134" s="102"/>
      <c r="AE134" s="102"/>
      <c r="AF134" s="102"/>
      <c r="AG134" s="102"/>
      <c r="AH134" s="102"/>
      <c r="AI134" s="102"/>
      <c r="AJ134" s="102"/>
      <c r="AK134" s="102"/>
      <c r="AL134" s="102"/>
      <c r="AM134" s="102"/>
      <c r="AN134" s="102"/>
      <c r="AO134" s="102"/>
      <c r="AP134" s="102"/>
      <c r="AQ134" s="102"/>
      <c r="AR134" s="102"/>
      <c r="AS134" s="102"/>
      <c r="AT134" s="102"/>
      <c r="AU134" s="102"/>
      <c r="AV134" s="102"/>
      <c r="AW134" s="102"/>
      <c r="AX134" s="102"/>
      <c r="AY134" s="102"/>
      <c r="AZ134" s="102"/>
      <c r="BA134" s="102"/>
      <c r="BB134" s="102"/>
      <c r="BC134" s="102"/>
      <c r="BD134" s="102"/>
      <c r="BE134" s="102"/>
      <c r="BJ134" s="30"/>
    </row>
    <row r="135" spans="1:62" ht="15" customHeight="1" x14ac:dyDescent="0.25">
      <c r="A135" s="39" t="s">
        <v>31</v>
      </c>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39"/>
      <c r="AP135" s="39"/>
      <c r="AQ135" s="39"/>
      <c r="AR135" s="39"/>
      <c r="AS135" s="39"/>
      <c r="AT135" s="39"/>
      <c r="AU135" s="39"/>
      <c r="AV135" s="39"/>
      <c r="AW135" s="39"/>
      <c r="AX135" s="39"/>
      <c r="AY135" s="39"/>
      <c r="AZ135" s="39"/>
      <c r="BA135" s="39"/>
      <c r="BB135" s="39"/>
      <c r="BC135" s="39"/>
      <c r="BD135" s="39"/>
      <c r="BE135" s="39"/>
    </row>
    <row r="136" spans="1:62" ht="5.25" customHeight="1" x14ac:dyDescent="0.25">
      <c r="A136" s="174"/>
      <c r="B136" s="174"/>
      <c r="C136" s="174"/>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174"/>
      <c r="AJ136" s="174"/>
      <c r="AK136" s="174"/>
      <c r="AL136" s="174"/>
      <c r="AM136" s="174"/>
      <c r="AN136" s="174"/>
      <c r="AO136" s="174"/>
      <c r="AP136" s="174"/>
      <c r="AQ136" s="174"/>
      <c r="AR136" s="174"/>
      <c r="AS136" s="174"/>
      <c r="AT136" s="174"/>
      <c r="AU136" s="174"/>
      <c r="AV136" s="174"/>
      <c r="AW136" s="174"/>
      <c r="AX136" s="174"/>
      <c r="AY136" s="174"/>
      <c r="AZ136" s="174"/>
      <c r="BA136" s="174"/>
      <c r="BB136" s="174"/>
      <c r="BC136" s="174"/>
      <c r="BD136" s="174"/>
      <c r="BE136" s="174"/>
      <c r="BH136" s="30"/>
      <c r="BI136" s="30"/>
      <c r="BJ136" s="30"/>
    </row>
    <row r="137" spans="1:62" ht="30" customHeight="1" x14ac:dyDescent="0.25">
      <c r="A137" s="42" t="s">
        <v>199</v>
      </c>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row>
    <row r="138" spans="1:62" ht="36" customHeight="1" x14ac:dyDescent="0.25">
      <c r="A138" s="38" t="s">
        <v>103</v>
      </c>
      <c r="B138" s="38"/>
      <c r="C138" s="38"/>
      <c r="D138" s="38"/>
      <c r="E138" s="38"/>
      <c r="F138" s="38"/>
      <c r="G138" s="38"/>
      <c r="H138" s="38"/>
      <c r="I138" s="38"/>
      <c r="J138" s="38"/>
      <c r="K138" s="38"/>
      <c r="L138" s="38"/>
      <c r="M138" s="38"/>
      <c r="N138" s="38"/>
      <c r="O138" s="38"/>
      <c r="P138" s="38"/>
      <c r="Q138" s="38"/>
      <c r="R138" s="38"/>
      <c r="S138" s="38"/>
      <c r="T138" s="38"/>
      <c r="U138" s="38"/>
      <c r="V138" s="38" t="s">
        <v>105</v>
      </c>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row>
    <row r="139" spans="1:62" ht="15" customHeight="1" x14ac:dyDescent="0.25">
      <c r="A139" s="39" t="s">
        <v>29</v>
      </c>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c r="AB139" s="39"/>
      <c r="AC139" s="39"/>
      <c r="AD139" s="39"/>
      <c r="AE139" s="39"/>
      <c r="AF139" s="39"/>
      <c r="AG139" s="39"/>
      <c r="AH139" s="39"/>
      <c r="AI139" s="39"/>
      <c r="AJ139" s="39"/>
      <c r="AK139" s="39"/>
      <c r="AL139" s="39"/>
      <c r="AM139" s="39"/>
      <c r="AN139" s="39"/>
      <c r="AO139" s="39"/>
      <c r="AP139" s="39"/>
      <c r="AQ139" s="39"/>
      <c r="AR139" s="39"/>
      <c r="AS139" s="39"/>
      <c r="AT139" s="39"/>
      <c r="AU139" s="39"/>
      <c r="AV139" s="39"/>
      <c r="AW139" s="39"/>
      <c r="AX139" s="39"/>
      <c r="AY139" s="39"/>
      <c r="AZ139" s="39"/>
      <c r="BA139" s="39"/>
      <c r="BB139" s="39"/>
      <c r="BC139" s="39"/>
      <c r="BD139" s="39"/>
      <c r="BE139" s="39"/>
    </row>
    <row r="140" spans="1:62" ht="32.25" customHeight="1" x14ac:dyDescent="0.25">
      <c r="A140" s="40" t="s">
        <v>106</v>
      </c>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row>
    <row r="141" spans="1:62" ht="27.75" customHeight="1" x14ac:dyDescent="0.25">
      <c r="A141" s="39" t="s">
        <v>30</v>
      </c>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c r="AA141" s="39"/>
      <c r="AB141" s="39"/>
      <c r="AC141" s="39"/>
      <c r="AD141" s="39"/>
      <c r="AE141" s="39"/>
      <c r="AF141" s="39"/>
      <c r="AG141" s="39"/>
      <c r="AH141" s="39"/>
      <c r="AI141" s="39"/>
      <c r="AJ141" s="39"/>
      <c r="AK141" s="39"/>
      <c r="AL141" s="39"/>
      <c r="AM141" s="39"/>
      <c r="AN141" s="39"/>
      <c r="AO141" s="39"/>
      <c r="AP141" s="39"/>
      <c r="AQ141" s="39"/>
      <c r="AR141" s="39"/>
      <c r="AS141" s="39"/>
      <c r="AT141" s="39"/>
      <c r="AU141" s="39"/>
      <c r="AV141" s="39"/>
      <c r="AW141" s="39"/>
      <c r="AX141" s="39"/>
      <c r="AY141" s="39"/>
      <c r="AZ141" s="39"/>
      <c r="BA141" s="39"/>
      <c r="BB141" s="39"/>
      <c r="BC141" s="39"/>
      <c r="BD141" s="39"/>
      <c r="BE141" s="39"/>
    </row>
    <row r="142" spans="1:62" ht="28.5" customHeight="1" x14ac:dyDescent="0.25">
      <c r="A142" s="44" t="s">
        <v>196</v>
      </c>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row>
    <row r="143" spans="1:62" ht="17.25" customHeight="1" x14ac:dyDescent="0.25">
      <c r="A143" s="39" t="s">
        <v>31</v>
      </c>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39"/>
      <c r="AL143" s="39"/>
      <c r="AM143" s="39"/>
      <c r="AN143" s="39"/>
      <c r="AO143" s="39"/>
      <c r="AP143" s="39"/>
      <c r="AQ143" s="39"/>
      <c r="AR143" s="39"/>
      <c r="AS143" s="39"/>
      <c r="AT143" s="39"/>
      <c r="AU143" s="39"/>
      <c r="AV143" s="39"/>
      <c r="AW143" s="39"/>
      <c r="AX143" s="39"/>
      <c r="AY143" s="39"/>
      <c r="AZ143" s="39"/>
      <c r="BA143" s="39"/>
      <c r="BB143" s="39"/>
      <c r="BC143" s="39"/>
      <c r="BD143" s="39"/>
      <c r="BE143" s="39"/>
    </row>
    <row r="144" spans="1:62" ht="27.75" customHeight="1" x14ac:dyDescent="0.25">
      <c r="A144" s="44" t="s">
        <v>150</v>
      </c>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row>
    <row r="145" spans="1:59" ht="15" customHeight="1" x14ac:dyDescent="0.25">
      <c r="A145" s="75" t="s">
        <v>108</v>
      </c>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row>
    <row r="146" spans="1:59" ht="15" customHeight="1" x14ac:dyDescent="0.25">
      <c r="A146" s="39" t="s">
        <v>11</v>
      </c>
      <c r="B146" s="39"/>
      <c r="C146" s="39"/>
      <c r="D146" s="39"/>
      <c r="E146" s="39"/>
      <c r="F146" s="39"/>
      <c r="G146" s="39"/>
      <c r="H146" s="39"/>
      <c r="I146" s="39"/>
      <c r="J146" s="39"/>
      <c r="K146" s="39"/>
      <c r="L146" s="39"/>
      <c r="M146" s="39"/>
      <c r="N146" s="39"/>
      <c r="O146" s="39"/>
      <c r="P146" s="39"/>
      <c r="Q146" s="39"/>
      <c r="R146" s="4"/>
      <c r="S146" s="4"/>
      <c r="T146" s="4"/>
      <c r="U146" s="34" t="s">
        <v>115</v>
      </c>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row>
    <row r="147" spans="1:59" ht="15" customHeight="1" x14ac:dyDescent="0.25">
      <c r="A147" s="59" t="s">
        <v>12</v>
      </c>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row>
    <row r="148" spans="1:59" ht="50.25" customHeight="1" x14ac:dyDescent="0.25">
      <c r="A148" s="4"/>
      <c r="B148" s="35" t="s">
        <v>116</v>
      </c>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G148" s="5"/>
    </row>
    <row r="149" spans="1:59" ht="15" customHeight="1" x14ac:dyDescent="0.25">
      <c r="A149" s="59" t="s">
        <v>13</v>
      </c>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c r="AX149" s="59"/>
      <c r="AY149" s="59"/>
      <c r="AZ149" s="59"/>
      <c r="BA149" s="59"/>
      <c r="BB149" s="59"/>
      <c r="BC149" s="59"/>
      <c r="BD149" s="59"/>
      <c r="BE149" s="59"/>
    </row>
    <row r="150" spans="1:59" ht="15" customHeight="1" x14ac:dyDescent="0.25">
      <c r="A150" s="36" t="s">
        <v>118</v>
      </c>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36"/>
    </row>
    <row r="151" spans="1:59" ht="15" customHeight="1" x14ac:dyDescent="0.25">
      <c r="A151" s="59" t="s">
        <v>14</v>
      </c>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row>
    <row r="152" spans="1:59" ht="39" customHeight="1" x14ac:dyDescent="0.25">
      <c r="A152" s="40" t="s">
        <v>117</v>
      </c>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row>
    <row r="153" spans="1:59" ht="15.75" customHeight="1" x14ac:dyDescent="0.25">
      <c r="A153" s="75" t="s">
        <v>146</v>
      </c>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row>
    <row r="154" spans="1:59" ht="24.75" customHeight="1" x14ac:dyDescent="0.25">
      <c r="A154" s="171" t="s">
        <v>15</v>
      </c>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71"/>
      <c r="AE154" s="171"/>
      <c r="AF154" s="171"/>
      <c r="AG154" s="171"/>
      <c r="AH154" s="171"/>
      <c r="AI154" s="171"/>
      <c r="AJ154" s="171"/>
      <c r="AK154" s="171"/>
      <c r="AL154" s="171"/>
      <c r="AM154" s="171"/>
      <c r="AN154" s="171"/>
      <c r="AO154" s="171"/>
      <c r="AP154" s="171"/>
      <c r="AQ154" s="171"/>
      <c r="AR154" s="171"/>
      <c r="AS154" s="171"/>
      <c r="AT154" s="171"/>
      <c r="AU154" s="171"/>
      <c r="AV154" s="171"/>
      <c r="AW154" s="171"/>
      <c r="AX154" s="171"/>
      <c r="AY154" s="171"/>
      <c r="AZ154" s="171"/>
      <c r="BA154" s="171"/>
      <c r="BB154" s="171"/>
      <c r="BC154" s="171"/>
      <c r="BD154" s="171"/>
      <c r="BE154" s="171"/>
    </row>
    <row r="155" spans="1:59" ht="15" customHeight="1" x14ac:dyDescent="0.25">
      <c r="A155" s="169" t="s">
        <v>16</v>
      </c>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t="s">
        <v>17</v>
      </c>
      <c r="Y155" s="118"/>
      <c r="Z155" s="118"/>
      <c r="AA155" s="118"/>
      <c r="AB155" s="118"/>
      <c r="AC155" s="118"/>
      <c r="AD155" s="169" t="s">
        <v>18</v>
      </c>
      <c r="AE155" s="118"/>
      <c r="AF155" s="118"/>
      <c r="AG155" s="118"/>
      <c r="AH155" s="118"/>
      <c r="AI155" s="169" t="s">
        <v>19</v>
      </c>
      <c r="AJ155" s="169"/>
      <c r="AK155" s="169"/>
      <c r="AL155" s="169"/>
      <c r="AM155" s="169"/>
      <c r="AN155" s="169"/>
      <c r="AO155" s="169"/>
      <c r="AP155" s="169"/>
      <c r="AQ155" s="169"/>
      <c r="AR155" s="169"/>
      <c r="AS155" s="169"/>
      <c r="AT155" s="169"/>
      <c r="AU155" s="169"/>
      <c r="AV155" s="169"/>
      <c r="AW155" s="169"/>
      <c r="AX155" s="169"/>
      <c r="AY155" s="169"/>
      <c r="AZ155" s="169"/>
      <c r="BA155" s="169"/>
      <c r="BB155" s="169"/>
      <c r="BC155" s="169"/>
      <c r="BD155" s="169"/>
      <c r="BE155" s="169"/>
    </row>
    <row r="156" spans="1:59" ht="18.75" customHeight="1" x14ac:dyDescent="0.25">
      <c r="A156" s="172">
        <v>35327045</v>
      </c>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v>35327045</v>
      </c>
      <c r="Y156" s="173"/>
      <c r="Z156" s="173"/>
      <c r="AA156" s="173"/>
      <c r="AB156" s="173"/>
      <c r="AC156" s="173"/>
      <c r="AD156" s="172">
        <v>7223697.3499999996</v>
      </c>
      <c r="AE156" s="173"/>
      <c r="AF156" s="173"/>
      <c r="AG156" s="173"/>
      <c r="AH156" s="173"/>
      <c r="AI156" s="170">
        <f>AD156/X156</f>
        <v>0.20448065639229093</v>
      </c>
      <c r="AJ156" s="170"/>
      <c r="AK156" s="170"/>
      <c r="AL156" s="170"/>
      <c r="AM156" s="170"/>
      <c r="AN156" s="170"/>
      <c r="AO156" s="170"/>
      <c r="AP156" s="170"/>
      <c r="AQ156" s="170"/>
      <c r="AR156" s="170"/>
      <c r="AS156" s="170"/>
      <c r="AT156" s="170"/>
      <c r="AU156" s="170"/>
      <c r="AV156" s="170"/>
      <c r="AW156" s="170"/>
      <c r="AX156" s="170"/>
      <c r="AY156" s="170"/>
      <c r="AZ156" s="170"/>
      <c r="BA156" s="170"/>
      <c r="BB156" s="170"/>
      <c r="BC156" s="170"/>
      <c r="BD156" s="170"/>
      <c r="BE156" s="170"/>
    </row>
    <row r="157" spans="1:59" ht="16.5" customHeight="1" x14ac:dyDescent="0.25">
      <c r="A157" s="158" t="s">
        <v>20</v>
      </c>
      <c r="B157" s="158"/>
      <c r="C157" s="158"/>
      <c r="D157" s="158"/>
      <c r="E157" s="158"/>
      <c r="F157" s="158"/>
      <c r="G157" s="158"/>
      <c r="H157" s="158"/>
      <c r="I157" s="158"/>
      <c r="J157" s="158"/>
      <c r="K157" s="158"/>
      <c r="L157" s="158"/>
      <c r="M157" s="158"/>
      <c r="N157" s="158"/>
      <c r="O157" s="158"/>
      <c r="P157" s="158"/>
      <c r="Q157" s="158"/>
      <c r="R157" s="158"/>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row>
    <row r="158" spans="1:59" ht="17.25" customHeight="1" x14ac:dyDescent="0.25">
      <c r="A158" s="159" t="s">
        <v>21</v>
      </c>
      <c r="B158" s="159"/>
      <c r="C158" s="159"/>
      <c r="D158" s="159"/>
      <c r="E158" s="159"/>
      <c r="F158" s="159"/>
      <c r="G158" s="159"/>
      <c r="H158" s="159"/>
      <c r="I158" s="159"/>
      <c r="J158" s="159"/>
      <c r="K158" s="159"/>
      <c r="L158" s="159"/>
      <c r="M158" s="159"/>
      <c r="N158" s="159"/>
      <c r="O158" s="159"/>
      <c r="P158" s="168" t="s">
        <v>21</v>
      </c>
      <c r="Q158" s="118"/>
      <c r="R158" s="118"/>
      <c r="S158" s="118"/>
      <c r="T158" s="118"/>
      <c r="U158" s="118"/>
      <c r="V158" s="118"/>
      <c r="W158" s="117" t="s">
        <v>22</v>
      </c>
      <c r="X158" s="118"/>
      <c r="Y158" s="118"/>
      <c r="Z158" s="118"/>
      <c r="AA158" s="118"/>
      <c r="AB158" s="118"/>
      <c r="AC158" s="117" t="s">
        <v>133</v>
      </c>
      <c r="AD158" s="118"/>
      <c r="AE158" s="118"/>
      <c r="AF158" s="118"/>
      <c r="AG158" s="117" t="s">
        <v>134</v>
      </c>
      <c r="AH158" s="118"/>
      <c r="AI158" s="118"/>
      <c r="AJ158" s="117" t="s">
        <v>23</v>
      </c>
      <c r="AK158" s="118"/>
      <c r="AL158" s="118"/>
      <c r="AM158" s="118"/>
      <c r="AN158" s="118"/>
      <c r="AO158" s="118"/>
      <c r="AP158" s="118"/>
      <c r="AQ158" s="118"/>
      <c r="AR158" s="118"/>
      <c r="AS158" s="118"/>
      <c r="AT158" s="118"/>
      <c r="AU158" s="118"/>
      <c r="AV158" s="118"/>
      <c r="AW158" s="118"/>
      <c r="AX158" s="118"/>
      <c r="AY158" s="118"/>
      <c r="AZ158" s="118"/>
      <c r="BA158" s="118"/>
      <c r="BB158" s="118"/>
      <c r="BC158" s="118"/>
      <c r="BD158" s="118"/>
      <c r="BE158" s="118"/>
    </row>
    <row r="159" spans="1:59" ht="61.5" customHeight="1" x14ac:dyDescent="0.25">
      <c r="A159" s="117" t="s">
        <v>24</v>
      </c>
      <c r="B159" s="117"/>
      <c r="C159" s="117"/>
      <c r="D159" s="117"/>
      <c r="E159" s="117"/>
      <c r="F159" s="117"/>
      <c r="G159" s="117"/>
      <c r="H159" s="117"/>
      <c r="I159" s="117"/>
      <c r="J159" s="117"/>
      <c r="K159" s="117"/>
      <c r="L159" s="117"/>
      <c r="M159" s="117"/>
      <c r="N159" s="117"/>
      <c r="O159" s="117"/>
      <c r="P159" s="117" t="s">
        <v>25</v>
      </c>
      <c r="Q159" s="118"/>
      <c r="R159" s="118"/>
      <c r="S159" s="118"/>
      <c r="T159" s="118"/>
      <c r="U159" s="118"/>
      <c r="V159" s="118"/>
      <c r="W159" s="117" t="s">
        <v>26</v>
      </c>
      <c r="X159" s="118"/>
      <c r="Y159" s="117" t="s">
        <v>27</v>
      </c>
      <c r="Z159" s="118"/>
      <c r="AA159" s="118"/>
      <c r="AB159" s="118"/>
      <c r="AC159" s="60" t="s">
        <v>158</v>
      </c>
      <c r="AD159" s="61"/>
      <c r="AE159" s="60" t="s">
        <v>163</v>
      </c>
      <c r="AF159" s="61"/>
      <c r="AG159" s="7" t="s">
        <v>161</v>
      </c>
      <c r="AH159" s="60" t="s">
        <v>162</v>
      </c>
      <c r="AI159" s="61"/>
      <c r="AJ159" s="117" t="s">
        <v>70</v>
      </c>
      <c r="AK159" s="118"/>
      <c r="AL159" s="117" t="s">
        <v>28</v>
      </c>
      <c r="AM159" s="118"/>
      <c r="AN159" s="118"/>
      <c r="AO159" s="118"/>
      <c r="AP159" s="118"/>
      <c r="AQ159" s="118"/>
      <c r="AR159" s="118"/>
      <c r="AS159" s="118"/>
      <c r="AT159" s="118"/>
      <c r="AU159" s="118"/>
      <c r="AV159" s="118"/>
      <c r="AW159" s="118"/>
      <c r="AX159" s="118"/>
      <c r="AY159" s="118"/>
      <c r="AZ159" s="118"/>
      <c r="BA159" s="118"/>
      <c r="BB159" s="118"/>
      <c r="BC159" s="118"/>
      <c r="BD159" s="118"/>
      <c r="BE159" s="118"/>
    </row>
    <row r="160" spans="1:59" ht="85.5" customHeight="1" x14ac:dyDescent="0.25">
      <c r="A160" s="99" t="s">
        <v>109</v>
      </c>
      <c r="B160" s="99"/>
      <c r="C160" s="99"/>
      <c r="D160" s="99"/>
      <c r="E160" s="99"/>
      <c r="F160" s="99"/>
      <c r="G160" s="99"/>
      <c r="H160" s="99"/>
      <c r="I160" s="99"/>
      <c r="J160" s="99"/>
      <c r="K160" s="99"/>
      <c r="L160" s="99"/>
      <c r="M160" s="99"/>
      <c r="N160" s="99"/>
      <c r="O160" s="99"/>
      <c r="P160" s="99" t="s">
        <v>52</v>
      </c>
      <c r="Q160" s="111"/>
      <c r="R160" s="111"/>
      <c r="S160" s="111"/>
      <c r="T160" s="111"/>
      <c r="U160" s="111"/>
      <c r="V160" s="111"/>
      <c r="W160" s="112">
        <v>4550</v>
      </c>
      <c r="X160" s="113"/>
      <c r="Y160" s="114">
        <v>1400000</v>
      </c>
      <c r="Z160" s="115"/>
      <c r="AA160" s="115"/>
      <c r="AB160" s="115"/>
      <c r="AC160" s="112">
        <v>2175</v>
      </c>
      <c r="AD160" s="113"/>
      <c r="AE160" s="114">
        <f>350000+350000</f>
        <v>700000</v>
      </c>
      <c r="AF160" s="115"/>
      <c r="AG160" s="17">
        <f>795+959</f>
        <v>1754</v>
      </c>
      <c r="AH160" s="114">
        <f>133989+154993</f>
        <v>288982</v>
      </c>
      <c r="AI160" s="115"/>
      <c r="AJ160" s="108">
        <f>AG160/AC160</f>
        <v>0.80643678160919541</v>
      </c>
      <c r="AK160" s="109"/>
      <c r="AL160" s="108">
        <f>AH160/AE160</f>
        <v>0.41283142857142857</v>
      </c>
      <c r="AM160" s="109"/>
      <c r="AN160" s="109"/>
      <c r="AO160" s="109"/>
      <c r="AP160" s="109"/>
      <c r="AQ160" s="109"/>
      <c r="AR160" s="109"/>
      <c r="AS160" s="109"/>
      <c r="AT160" s="109"/>
      <c r="AU160" s="109"/>
      <c r="AV160" s="109"/>
      <c r="AW160" s="109"/>
      <c r="AX160" s="109"/>
      <c r="AY160" s="109"/>
      <c r="AZ160" s="109"/>
      <c r="BA160" s="109"/>
      <c r="BB160" s="109"/>
      <c r="BC160" s="109"/>
      <c r="BD160" s="109"/>
      <c r="BE160" s="109"/>
    </row>
    <row r="161" spans="1:57" ht="90.75" customHeight="1" x14ac:dyDescent="0.25">
      <c r="A161" s="99" t="s">
        <v>110</v>
      </c>
      <c r="B161" s="99"/>
      <c r="C161" s="99"/>
      <c r="D161" s="99"/>
      <c r="E161" s="99"/>
      <c r="F161" s="99"/>
      <c r="G161" s="99"/>
      <c r="H161" s="99"/>
      <c r="I161" s="99"/>
      <c r="J161" s="99"/>
      <c r="K161" s="99"/>
      <c r="L161" s="99"/>
      <c r="M161" s="99"/>
      <c r="N161" s="99"/>
      <c r="O161" s="99"/>
      <c r="P161" s="99" t="s">
        <v>53</v>
      </c>
      <c r="Q161" s="111"/>
      <c r="R161" s="111"/>
      <c r="S161" s="111"/>
      <c r="T161" s="111"/>
      <c r="U161" s="111"/>
      <c r="V161" s="111"/>
      <c r="W161" s="112">
        <v>4</v>
      </c>
      <c r="X161" s="113"/>
      <c r="Y161" s="114">
        <v>1600000</v>
      </c>
      <c r="Z161" s="115"/>
      <c r="AA161" s="115"/>
      <c r="AB161" s="115"/>
      <c r="AC161" s="112">
        <v>2</v>
      </c>
      <c r="AD161" s="113"/>
      <c r="AE161" s="114">
        <f>360000+500000</f>
        <v>860000</v>
      </c>
      <c r="AF161" s="115"/>
      <c r="AG161" s="16">
        <v>0</v>
      </c>
      <c r="AH161" s="114">
        <v>87910</v>
      </c>
      <c r="AI161" s="115"/>
      <c r="AJ161" s="108">
        <f>AG161/AC161</f>
        <v>0</v>
      </c>
      <c r="AK161" s="109"/>
      <c r="AL161" s="108">
        <f>AH161/AE161</f>
        <v>0.10222093023255814</v>
      </c>
      <c r="AM161" s="109"/>
      <c r="AN161" s="109"/>
      <c r="AO161" s="109"/>
      <c r="AP161" s="109"/>
      <c r="AQ161" s="109"/>
      <c r="AR161" s="109"/>
      <c r="AS161" s="109"/>
      <c r="AT161" s="109"/>
      <c r="AU161" s="109"/>
      <c r="AV161" s="109"/>
      <c r="AW161" s="109"/>
      <c r="AX161" s="109"/>
      <c r="AY161" s="109"/>
      <c r="AZ161" s="109"/>
      <c r="BA161" s="109"/>
      <c r="BB161" s="109"/>
      <c r="BC161" s="109"/>
      <c r="BD161" s="109"/>
      <c r="BE161" s="109"/>
    </row>
    <row r="162" spans="1:57" ht="102.75" customHeight="1" x14ac:dyDescent="0.25">
      <c r="A162" s="99" t="s">
        <v>145</v>
      </c>
      <c r="B162" s="99"/>
      <c r="C162" s="99"/>
      <c r="D162" s="99"/>
      <c r="E162" s="99"/>
      <c r="F162" s="99"/>
      <c r="G162" s="99"/>
      <c r="H162" s="99"/>
      <c r="I162" s="99"/>
      <c r="J162" s="99"/>
      <c r="K162" s="99"/>
      <c r="L162" s="99"/>
      <c r="M162" s="99"/>
      <c r="N162" s="99"/>
      <c r="O162" s="99"/>
      <c r="P162" s="161" t="s">
        <v>112</v>
      </c>
      <c r="Q162" s="162"/>
      <c r="R162" s="162"/>
      <c r="S162" s="162"/>
      <c r="T162" s="162"/>
      <c r="U162" s="162"/>
      <c r="V162" s="163"/>
      <c r="W162" s="16"/>
      <c r="X162" s="6">
        <v>163</v>
      </c>
      <c r="Y162" s="105">
        <v>26000000</v>
      </c>
      <c r="Z162" s="106"/>
      <c r="AA162" s="106"/>
      <c r="AB162" s="107"/>
      <c r="AC162" s="164">
        <f>40+43</f>
        <v>83</v>
      </c>
      <c r="AD162" s="165"/>
      <c r="AE162" s="114">
        <v>13000000</v>
      </c>
      <c r="AF162" s="115"/>
      <c r="AG162" s="16">
        <f>13+9</f>
        <v>22</v>
      </c>
      <c r="AH162" s="166">
        <v>13000000</v>
      </c>
      <c r="AI162" s="167"/>
      <c r="AJ162" s="108">
        <f>AG162/AC162</f>
        <v>0.26506024096385544</v>
      </c>
      <c r="AK162" s="109"/>
      <c r="AL162" s="108">
        <f>AH162/AE162</f>
        <v>1</v>
      </c>
      <c r="AM162" s="109"/>
      <c r="AN162" s="109"/>
      <c r="AO162" s="109"/>
      <c r="AP162" s="109"/>
      <c r="AQ162" s="109"/>
      <c r="AR162" s="109"/>
      <c r="AS162" s="109"/>
      <c r="AT162" s="109"/>
      <c r="AU162" s="109"/>
      <c r="AV162" s="109"/>
      <c r="AW162" s="109"/>
      <c r="AX162" s="109"/>
      <c r="AY162" s="109"/>
      <c r="AZ162" s="109"/>
      <c r="BA162" s="109"/>
      <c r="BB162" s="109"/>
      <c r="BC162" s="109"/>
      <c r="BD162" s="109"/>
      <c r="BE162" s="109"/>
    </row>
    <row r="163" spans="1:57" ht="85.5" customHeight="1" x14ac:dyDescent="0.25">
      <c r="A163" s="51" t="s">
        <v>111</v>
      </c>
      <c r="B163" s="51"/>
      <c r="C163" s="51"/>
      <c r="D163" s="51"/>
      <c r="E163" s="51"/>
      <c r="F163" s="51"/>
      <c r="G163" s="51"/>
      <c r="H163" s="51"/>
      <c r="I163" s="51"/>
      <c r="J163" s="51"/>
      <c r="K163" s="51"/>
      <c r="L163" s="51"/>
      <c r="M163" s="51"/>
      <c r="N163" s="51"/>
      <c r="O163" s="51"/>
      <c r="P163" s="51" t="s">
        <v>54</v>
      </c>
      <c r="Q163" s="52"/>
      <c r="R163" s="52"/>
      <c r="S163" s="52"/>
      <c r="T163" s="52"/>
      <c r="U163" s="52"/>
      <c r="V163" s="52"/>
      <c r="W163" s="45">
        <v>13025</v>
      </c>
      <c r="X163" s="46"/>
      <c r="Y163" s="47">
        <v>24820000</v>
      </c>
      <c r="Z163" s="48"/>
      <c r="AA163" s="48"/>
      <c r="AB163" s="48"/>
      <c r="AC163" s="45">
        <v>6725</v>
      </c>
      <c r="AD163" s="46"/>
      <c r="AE163" s="47">
        <f>6205000+6205000</f>
        <v>12410000</v>
      </c>
      <c r="AF163" s="48"/>
      <c r="AG163" s="17">
        <f>5631+2758</f>
        <v>8389</v>
      </c>
      <c r="AH163" s="47">
        <v>1355024.95</v>
      </c>
      <c r="AI163" s="48"/>
      <c r="AJ163" s="49">
        <f>AG163/AC163</f>
        <v>1.2474349442379182</v>
      </c>
      <c r="AK163" s="50"/>
      <c r="AL163" s="49">
        <f>AH163/AE163</f>
        <v>0.1091881506849315</v>
      </c>
      <c r="AM163" s="50"/>
      <c r="AN163" s="50"/>
      <c r="AO163" s="50"/>
      <c r="AP163" s="50"/>
      <c r="AQ163" s="50"/>
      <c r="AR163" s="50"/>
      <c r="AS163" s="50"/>
      <c r="AT163" s="50"/>
      <c r="AU163" s="50"/>
      <c r="AV163" s="50"/>
      <c r="AW163" s="50"/>
      <c r="AX163" s="50"/>
      <c r="AY163" s="50"/>
      <c r="AZ163" s="50"/>
      <c r="BA163" s="50"/>
      <c r="BB163" s="50"/>
      <c r="BC163" s="50"/>
      <c r="BD163" s="50"/>
      <c r="BE163" s="50"/>
    </row>
    <row r="164" spans="1:57" ht="99" customHeight="1" x14ac:dyDescent="0.25">
      <c r="A164" s="51" t="s">
        <v>119</v>
      </c>
      <c r="B164" s="51"/>
      <c r="C164" s="51"/>
      <c r="D164" s="51"/>
      <c r="E164" s="51"/>
      <c r="F164" s="51"/>
      <c r="G164" s="51"/>
      <c r="H164" s="51"/>
      <c r="I164" s="51"/>
      <c r="J164" s="51"/>
      <c r="K164" s="51"/>
      <c r="L164" s="51"/>
      <c r="M164" s="51"/>
      <c r="N164" s="51"/>
      <c r="O164" s="51"/>
      <c r="P164" s="51" t="s">
        <v>55</v>
      </c>
      <c r="Q164" s="52"/>
      <c r="R164" s="52"/>
      <c r="S164" s="52"/>
      <c r="T164" s="52"/>
      <c r="U164" s="52"/>
      <c r="V164" s="52"/>
      <c r="W164" s="45">
        <v>25</v>
      </c>
      <c r="X164" s="46"/>
      <c r="Y164" s="47">
        <v>1832000</v>
      </c>
      <c r="Z164" s="48"/>
      <c r="AA164" s="48"/>
      <c r="AB164" s="48"/>
      <c r="AC164" s="45">
        <v>13</v>
      </c>
      <c r="AD164" s="46"/>
      <c r="AE164" s="47">
        <f>425000+550000</f>
        <v>975000</v>
      </c>
      <c r="AF164" s="48"/>
      <c r="AG164" s="17">
        <v>8</v>
      </c>
      <c r="AH164" s="47">
        <v>0</v>
      </c>
      <c r="AI164" s="48"/>
      <c r="AJ164" s="49">
        <f>AG164/AC164</f>
        <v>0.61538461538461542</v>
      </c>
      <c r="AK164" s="50"/>
      <c r="AL164" s="49">
        <f>AH164/AE164</f>
        <v>0</v>
      </c>
      <c r="AM164" s="50"/>
      <c r="AN164" s="50"/>
      <c r="AO164" s="50"/>
      <c r="AP164" s="50"/>
      <c r="AQ164" s="50"/>
      <c r="AR164" s="50"/>
      <c r="AS164" s="50"/>
      <c r="AT164" s="50"/>
      <c r="AU164" s="50"/>
      <c r="AV164" s="50"/>
      <c r="AW164" s="50"/>
      <c r="AX164" s="50"/>
      <c r="AY164" s="50"/>
      <c r="AZ164" s="50"/>
      <c r="BA164" s="50"/>
      <c r="BB164" s="50"/>
      <c r="BC164" s="50"/>
      <c r="BD164" s="50"/>
      <c r="BE164" s="50"/>
    </row>
    <row r="165" spans="1:57" ht="18.600000000000001" customHeight="1" x14ac:dyDescent="0.25">
      <c r="A165" s="160" t="s">
        <v>69</v>
      </c>
      <c r="B165" s="160"/>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1:57" ht="33" customHeight="1" x14ac:dyDescent="0.25">
      <c r="A166" s="37" t="s">
        <v>120</v>
      </c>
      <c r="B166" s="37"/>
      <c r="C166" s="37"/>
      <c r="D166" s="37"/>
      <c r="E166" s="37"/>
      <c r="F166" s="37"/>
      <c r="G166" s="37"/>
      <c r="H166" s="37"/>
      <c r="I166" s="37"/>
      <c r="J166" s="37"/>
      <c r="K166" s="37"/>
      <c r="L166" s="37"/>
      <c r="M166" s="37"/>
      <c r="N166" s="37"/>
      <c r="O166" s="37"/>
      <c r="P166" s="37"/>
      <c r="Q166" s="37"/>
      <c r="R166" s="37"/>
      <c r="S166" s="37"/>
      <c r="T166" s="37"/>
      <c r="U166" s="37"/>
      <c r="V166" s="38" t="s">
        <v>121</v>
      </c>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row>
    <row r="167" spans="1:57" ht="19.5" customHeight="1" x14ac:dyDescent="0.25">
      <c r="A167" s="39" t="s">
        <v>122</v>
      </c>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V167" s="39"/>
      <c r="AW167" s="39"/>
      <c r="AX167" s="39"/>
      <c r="AY167" s="39"/>
      <c r="AZ167" s="39"/>
      <c r="BA167" s="39"/>
      <c r="BB167" s="39"/>
      <c r="BC167" s="39"/>
      <c r="BD167" s="39"/>
      <c r="BE167" s="39"/>
    </row>
    <row r="168" spans="1:57" ht="26.25" customHeight="1" x14ac:dyDescent="0.25">
      <c r="A168" s="116" t="s">
        <v>30</v>
      </c>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c r="BC168" s="116"/>
      <c r="BD168" s="116"/>
      <c r="BE168" s="116"/>
    </row>
    <row r="169" spans="1:57" ht="84.75" customHeight="1" x14ac:dyDescent="0.25">
      <c r="A169" s="102" t="s">
        <v>188</v>
      </c>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2"/>
      <c r="AY169" s="102"/>
      <c r="AZ169" s="102"/>
      <c r="BA169" s="102"/>
      <c r="BB169" s="102"/>
      <c r="BC169" s="102"/>
      <c r="BD169" s="102"/>
      <c r="BE169" s="102"/>
    </row>
    <row r="170" spans="1:57" ht="18" customHeight="1" x14ac:dyDescent="0.25">
      <c r="A170" s="39" t="s">
        <v>31</v>
      </c>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c r="AP170" s="39"/>
      <c r="AQ170" s="39"/>
      <c r="AR170" s="39"/>
      <c r="AS170" s="39"/>
      <c r="AT170" s="39"/>
      <c r="AU170" s="39"/>
      <c r="AV170" s="39"/>
      <c r="AW170" s="39"/>
      <c r="AX170" s="39"/>
      <c r="AY170" s="39"/>
      <c r="AZ170" s="39"/>
      <c r="BA170" s="39"/>
      <c r="BB170" s="39"/>
      <c r="BC170" s="39"/>
      <c r="BD170" s="39"/>
      <c r="BE170" s="39"/>
    </row>
    <row r="171" spans="1:57" ht="37.5" customHeight="1" x14ac:dyDescent="0.25">
      <c r="A171" s="40" t="s">
        <v>189</v>
      </c>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row>
    <row r="172" spans="1:57" ht="48.75" customHeight="1" x14ac:dyDescent="0.25">
      <c r="A172" s="37" t="s">
        <v>123</v>
      </c>
      <c r="B172" s="37"/>
      <c r="C172" s="37"/>
      <c r="D172" s="37"/>
      <c r="E172" s="37"/>
      <c r="F172" s="37"/>
      <c r="G172" s="37"/>
      <c r="H172" s="37"/>
      <c r="I172" s="37"/>
      <c r="J172" s="37"/>
      <c r="K172" s="37"/>
      <c r="L172" s="37"/>
      <c r="M172" s="37"/>
      <c r="N172" s="37"/>
      <c r="O172" s="37"/>
      <c r="P172" s="37"/>
      <c r="Q172" s="37"/>
      <c r="R172" s="37"/>
      <c r="S172" s="37"/>
      <c r="T172" s="37"/>
      <c r="U172" s="37"/>
      <c r="V172" s="38" t="s">
        <v>56</v>
      </c>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row>
    <row r="173" spans="1:57" ht="18.75" customHeight="1" x14ac:dyDescent="0.25">
      <c r="A173" s="39" t="s">
        <v>29</v>
      </c>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row>
    <row r="174" spans="1:57" ht="24" customHeight="1" x14ac:dyDescent="0.25">
      <c r="A174" s="40" t="s">
        <v>124</v>
      </c>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row>
    <row r="175" spans="1:57" ht="16.5" customHeight="1" x14ac:dyDescent="0.25">
      <c r="A175" s="39" t="s">
        <v>30</v>
      </c>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c r="AP175" s="39"/>
      <c r="AQ175" s="39"/>
      <c r="AR175" s="39"/>
      <c r="AS175" s="39"/>
      <c r="AT175" s="39"/>
      <c r="AU175" s="39"/>
      <c r="AV175" s="39"/>
      <c r="AW175" s="39"/>
      <c r="AX175" s="39"/>
      <c r="AY175" s="39"/>
      <c r="AZ175" s="39"/>
      <c r="BA175" s="39"/>
      <c r="BB175" s="39"/>
      <c r="BC175" s="39"/>
      <c r="BD175" s="39"/>
      <c r="BE175" s="39"/>
    </row>
    <row r="176" spans="1:57" ht="392.25" customHeight="1" x14ac:dyDescent="0.25">
      <c r="A176" s="110" t="s">
        <v>190</v>
      </c>
      <c r="B176" s="110"/>
      <c r="C176" s="110"/>
      <c r="D176" s="110"/>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10"/>
      <c r="AV176" s="110"/>
      <c r="AW176" s="110"/>
      <c r="AX176" s="110"/>
      <c r="AY176" s="110"/>
      <c r="AZ176" s="110"/>
      <c r="BA176" s="110"/>
      <c r="BB176" s="110"/>
      <c r="BC176" s="110"/>
      <c r="BD176" s="110"/>
      <c r="BE176" s="110"/>
    </row>
    <row r="177" spans="1:60" ht="21" customHeight="1" x14ac:dyDescent="0.25">
      <c r="A177" s="39" t="s">
        <v>31</v>
      </c>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c r="AP177" s="39"/>
      <c r="AQ177" s="39"/>
      <c r="AR177" s="39"/>
      <c r="AS177" s="39"/>
      <c r="AT177" s="39"/>
      <c r="AU177" s="39"/>
      <c r="AV177" s="39"/>
      <c r="AW177" s="39"/>
      <c r="AX177" s="39"/>
      <c r="AY177" s="39"/>
      <c r="AZ177" s="39"/>
      <c r="BA177" s="39"/>
      <c r="BB177" s="39"/>
      <c r="BC177" s="39"/>
      <c r="BD177" s="39"/>
      <c r="BE177" s="39"/>
    </row>
    <row r="178" spans="1:60" ht="59.25" customHeight="1" x14ac:dyDescent="0.25">
      <c r="A178" s="64" t="s">
        <v>191</v>
      </c>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c r="AG178" s="64"/>
      <c r="AH178" s="64"/>
      <c r="AI178" s="64"/>
      <c r="AJ178" s="64"/>
      <c r="AK178" s="64"/>
      <c r="AL178" s="64"/>
      <c r="AM178" s="64"/>
      <c r="AN178" s="64"/>
      <c r="AO178" s="64"/>
      <c r="AP178" s="64"/>
      <c r="AQ178" s="64"/>
      <c r="AR178" s="64"/>
      <c r="AS178" s="64"/>
      <c r="AT178" s="64"/>
      <c r="AU178" s="64"/>
      <c r="AV178" s="64"/>
      <c r="AW178" s="64"/>
      <c r="AX178" s="64"/>
      <c r="AY178" s="64"/>
      <c r="AZ178" s="64"/>
      <c r="BA178" s="64"/>
      <c r="BB178" s="64"/>
      <c r="BC178" s="64"/>
      <c r="BD178" s="64"/>
      <c r="BE178" s="64"/>
    </row>
    <row r="179" spans="1:60" ht="30.75" customHeight="1" x14ac:dyDescent="0.25">
      <c r="A179" s="37" t="s">
        <v>125</v>
      </c>
      <c r="B179" s="37"/>
      <c r="C179" s="37"/>
      <c r="D179" s="37"/>
      <c r="E179" s="37"/>
      <c r="F179" s="37"/>
      <c r="G179" s="37"/>
      <c r="H179" s="37"/>
      <c r="I179" s="37"/>
      <c r="J179" s="37"/>
      <c r="K179" s="37"/>
      <c r="L179" s="37"/>
      <c r="M179" s="37"/>
      <c r="N179" s="37"/>
      <c r="O179" s="37"/>
      <c r="P179" s="37"/>
      <c r="Q179" s="37"/>
      <c r="R179" s="37"/>
      <c r="S179" s="37"/>
      <c r="T179" s="37"/>
      <c r="U179" s="37"/>
      <c r="V179" s="38" t="s">
        <v>126</v>
      </c>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row>
    <row r="180" spans="1:60" ht="20.25" customHeight="1" x14ac:dyDescent="0.25">
      <c r="A180" s="39" t="s">
        <v>29</v>
      </c>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c r="AC180" s="39"/>
      <c r="AD180" s="39"/>
      <c r="AE180" s="39"/>
      <c r="AF180" s="39"/>
      <c r="AG180" s="39"/>
      <c r="AH180" s="39"/>
      <c r="AI180" s="39"/>
      <c r="AJ180" s="39"/>
      <c r="AK180" s="39"/>
      <c r="AL180" s="39"/>
      <c r="AM180" s="39"/>
      <c r="AN180" s="39"/>
      <c r="AO180" s="39"/>
      <c r="AP180" s="39"/>
      <c r="AQ180" s="39"/>
      <c r="AR180" s="39"/>
      <c r="AS180" s="39"/>
      <c r="AT180" s="39"/>
      <c r="AU180" s="39"/>
      <c r="AV180" s="39"/>
      <c r="AW180" s="39"/>
      <c r="AX180" s="39"/>
      <c r="AY180" s="39"/>
      <c r="AZ180" s="39"/>
      <c r="BA180" s="39"/>
      <c r="BB180" s="39"/>
      <c r="BC180" s="39"/>
      <c r="BD180" s="39"/>
      <c r="BE180" s="39"/>
    </row>
    <row r="181" spans="1:60" ht="15" customHeight="1" x14ac:dyDescent="0.25">
      <c r="A181" s="40" t="s">
        <v>59</v>
      </c>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row>
    <row r="182" spans="1:60" ht="20.25" customHeight="1" x14ac:dyDescent="0.25">
      <c r="A182" s="39" t="s">
        <v>30</v>
      </c>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39"/>
      <c r="BD182" s="39"/>
      <c r="BE182" s="39"/>
    </row>
    <row r="183" spans="1:60" ht="63" customHeight="1" x14ac:dyDescent="0.25">
      <c r="A183" s="42" t="s">
        <v>193</v>
      </c>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3"/>
      <c r="BG183" s="3"/>
      <c r="BH183" s="3"/>
    </row>
    <row r="184" spans="1:60" ht="21.75" customHeight="1" x14ac:dyDescent="0.25">
      <c r="A184" s="39" t="s">
        <v>31</v>
      </c>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39"/>
      <c r="AP184" s="39"/>
      <c r="AQ184" s="39"/>
      <c r="AR184" s="39"/>
      <c r="AS184" s="39"/>
      <c r="AT184" s="39"/>
      <c r="AU184" s="39"/>
      <c r="AV184" s="39"/>
      <c r="AW184" s="39"/>
      <c r="AX184" s="39"/>
      <c r="AY184" s="39"/>
      <c r="AZ184" s="39"/>
      <c r="BA184" s="39"/>
      <c r="BB184" s="39"/>
      <c r="BC184" s="39"/>
      <c r="BD184" s="39"/>
      <c r="BE184" s="39"/>
      <c r="BF184" s="3"/>
      <c r="BG184" s="3"/>
      <c r="BH184" s="3"/>
    </row>
    <row r="185" spans="1:60" ht="41.25" customHeight="1" x14ac:dyDescent="0.25">
      <c r="A185" s="44" t="s">
        <v>192</v>
      </c>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3"/>
      <c r="BG185" s="3"/>
      <c r="BH185" s="3"/>
    </row>
    <row r="186" spans="1:60" ht="15.75" customHeight="1" x14ac:dyDescent="0.25">
      <c r="A186" s="37" t="s">
        <v>57</v>
      </c>
      <c r="B186" s="37"/>
      <c r="C186" s="37"/>
      <c r="D186" s="37"/>
      <c r="E186" s="37"/>
      <c r="F186" s="37"/>
      <c r="G186" s="37"/>
      <c r="H186" s="37"/>
      <c r="I186" s="37"/>
      <c r="J186" s="37"/>
      <c r="K186" s="37"/>
      <c r="L186" s="37"/>
      <c r="M186" s="37"/>
      <c r="N186" s="37"/>
      <c r="O186" s="37"/>
      <c r="P186" s="37"/>
      <c r="Q186" s="37"/>
      <c r="R186" s="37"/>
      <c r="S186" s="37"/>
      <c r="T186" s="37"/>
      <c r="U186" s="37"/>
      <c r="V186" s="38" t="s">
        <v>58</v>
      </c>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
      <c r="BG186" s="3"/>
      <c r="BH186" s="3"/>
    </row>
    <row r="187" spans="1:60" ht="21" customHeight="1" x14ac:dyDescent="0.25">
      <c r="A187" s="39" t="s">
        <v>29</v>
      </c>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c r="AA187" s="39"/>
      <c r="AB187" s="39"/>
      <c r="AC187" s="39"/>
      <c r="AD187" s="39"/>
      <c r="AE187" s="39"/>
      <c r="AF187" s="39"/>
      <c r="AG187" s="39"/>
      <c r="AH187" s="39"/>
      <c r="AI187" s="39"/>
      <c r="AJ187" s="39"/>
      <c r="AK187" s="39"/>
      <c r="AL187" s="39"/>
      <c r="AM187" s="39"/>
      <c r="AN187" s="39"/>
      <c r="AO187" s="39"/>
      <c r="AP187" s="39"/>
      <c r="AQ187" s="39"/>
      <c r="AR187" s="39"/>
      <c r="AS187" s="39"/>
      <c r="AT187" s="39"/>
      <c r="AU187" s="39"/>
      <c r="AV187" s="39"/>
      <c r="AW187" s="39"/>
      <c r="AX187" s="39"/>
      <c r="AY187" s="39"/>
      <c r="AZ187" s="39"/>
      <c r="BA187" s="39"/>
      <c r="BB187" s="39"/>
      <c r="BC187" s="39"/>
      <c r="BD187" s="39"/>
      <c r="BE187" s="39"/>
      <c r="BF187" s="3"/>
      <c r="BG187" s="3"/>
      <c r="BH187" s="3"/>
    </row>
    <row r="188" spans="1:60" ht="37.5" customHeight="1" x14ac:dyDescent="0.25">
      <c r="A188" s="40" t="s">
        <v>74</v>
      </c>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row>
    <row r="189" spans="1:60" ht="22.5" customHeight="1" x14ac:dyDescent="0.25">
      <c r="A189" s="39" t="s">
        <v>30</v>
      </c>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c r="AA189" s="39"/>
      <c r="AB189" s="39"/>
      <c r="AC189" s="39"/>
      <c r="AD189" s="39"/>
      <c r="AE189" s="39"/>
      <c r="AF189" s="39"/>
      <c r="AG189" s="39"/>
      <c r="AH189" s="39"/>
      <c r="AI189" s="39"/>
      <c r="AJ189" s="39"/>
      <c r="AK189" s="39"/>
      <c r="AL189" s="39"/>
      <c r="AM189" s="39"/>
      <c r="AN189" s="39"/>
      <c r="AO189" s="39"/>
      <c r="AP189" s="39"/>
      <c r="AQ189" s="39"/>
      <c r="AR189" s="39"/>
      <c r="AS189" s="39"/>
      <c r="AT189" s="39"/>
      <c r="AU189" s="39"/>
      <c r="AV189" s="39"/>
      <c r="AW189" s="39"/>
      <c r="AX189" s="39"/>
      <c r="AY189" s="39"/>
      <c r="AZ189" s="39"/>
      <c r="BA189" s="39"/>
      <c r="BB189" s="39"/>
      <c r="BC189" s="39"/>
      <c r="BD189" s="39"/>
      <c r="BE189" s="39"/>
    </row>
    <row r="190" spans="1:60" ht="124.5" customHeight="1" x14ac:dyDescent="0.25">
      <c r="A190" s="41" t="s">
        <v>194</v>
      </c>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row>
    <row r="191" spans="1:60" ht="19.5" customHeight="1" x14ac:dyDescent="0.25">
      <c r="A191" s="39" t="s">
        <v>31</v>
      </c>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c r="AA191" s="39"/>
      <c r="AB191" s="39"/>
      <c r="AC191" s="39"/>
      <c r="AD191" s="39"/>
      <c r="AE191" s="39"/>
      <c r="AF191" s="39"/>
      <c r="AG191" s="39"/>
      <c r="AH191" s="39"/>
      <c r="AI191" s="39"/>
      <c r="AJ191" s="39"/>
      <c r="AK191" s="39"/>
      <c r="AL191" s="39"/>
      <c r="AM191" s="39"/>
      <c r="AN191" s="39"/>
      <c r="AO191" s="39"/>
      <c r="AP191" s="39"/>
      <c r="AQ191" s="39"/>
      <c r="AR191" s="39"/>
      <c r="AS191" s="39"/>
      <c r="AT191" s="39"/>
      <c r="AU191" s="39"/>
      <c r="AV191" s="39"/>
      <c r="AW191" s="39"/>
      <c r="AX191" s="39"/>
      <c r="AY191" s="39"/>
      <c r="AZ191" s="39"/>
      <c r="BA191" s="39"/>
      <c r="BB191" s="39"/>
      <c r="BC191" s="39"/>
      <c r="BD191" s="39"/>
      <c r="BE191" s="39"/>
    </row>
    <row r="192" spans="1:60" ht="34.5" customHeight="1" x14ac:dyDescent="0.25">
      <c r="A192" s="42" t="s">
        <v>198</v>
      </c>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row>
    <row r="193" spans="1:57" ht="18" customHeight="1" x14ac:dyDescent="0.25">
      <c r="A193" s="37" t="s">
        <v>148</v>
      </c>
      <c r="B193" s="37"/>
      <c r="C193" s="37"/>
      <c r="D193" s="37"/>
      <c r="E193" s="37"/>
      <c r="F193" s="37"/>
      <c r="G193" s="37"/>
      <c r="H193" s="37"/>
      <c r="I193" s="37"/>
      <c r="J193" s="37"/>
      <c r="K193" s="37"/>
      <c r="L193" s="37"/>
      <c r="M193" s="37"/>
      <c r="N193" s="37"/>
      <c r="O193" s="37"/>
      <c r="P193" s="37"/>
      <c r="Q193" s="37"/>
      <c r="R193" s="37"/>
      <c r="S193" s="37"/>
      <c r="T193" s="37"/>
      <c r="U193" s="37"/>
      <c r="V193" s="38" t="s">
        <v>127</v>
      </c>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row>
    <row r="194" spans="1:57" ht="23.25" customHeight="1" x14ac:dyDescent="0.25">
      <c r="A194" s="39" t="s">
        <v>29</v>
      </c>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c r="AA194" s="39"/>
      <c r="AB194" s="39"/>
      <c r="AC194" s="39"/>
      <c r="AD194" s="39"/>
      <c r="AE194" s="39"/>
      <c r="AF194" s="39"/>
      <c r="AG194" s="39"/>
      <c r="AH194" s="39"/>
      <c r="AI194" s="39"/>
      <c r="AJ194" s="39"/>
      <c r="AK194" s="39"/>
      <c r="AL194" s="39"/>
      <c r="AM194" s="39"/>
      <c r="AN194" s="39"/>
      <c r="AO194" s="39"/>
      <c r="AP194" s="39"/>
      <c r="AQ194" s="39"/>
      <c r="AR194" s="39"/>
      <c r="AS194" s="39"/>
      <c r="AT194" s="39"/>
      <c r="AU194" s="39"/>
      <c r="AV194" s="39"/>
      <c r="AW194" s="39"/>
      <c r="AX194" s="39"/>
      <c r="AY194" s="39"/>
      <c r="AZ194" s="39"/>
      <c r="BA194" s="39"/>
      <c r="BB194" s="39"/>
      <c r="BC194" s="39"/>
      <c r="BD194" s="39"/>
      <c r="BE194" s="39"/>
    </row>
    <row r="195" spans="1:57" ht="16.5" x14ac:dyDescent="0.25">
      <c r="A195" s="35" t="s">
        <v>128</v>
      </c>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row>
    <row r="196" spans="1:57" ht="3" customHeight="1" x14ac:dyDescent="0.25"/>
    <row r="197" spans="1:57" ht="21" customHeight="1" x14ac:dyDescent="0.25">
      <c r="A197" s="39" t="s">
        <v>30</v>
      </c>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c r="AA197" s="39"/>
      <c r="AB197" s="39"/>
      <c r="AC197" s="39"/>
      <c r="AD197" s="39"/>
      <c r="AE197" s="39"/>
      <c r="AF197" s="39"/>
      <c r="AG197" s="39"/>
      <c r="AH197" s="39"/>
      <c r="AI197" s="39"/>
      <c r="AJ197" s="39"/>
      <c r="AK197" s="39"/>
      <c r="AL197" s="39"/>
      <c r="AM197" s="39"/>
      <c r="AN197" s="39"/>
      <c r="AO197" s="39"/>
      <c r="AP197" s="39"/>
      <c r="AQ197" s="39"/>
      <c r="AR197" s="39"/>
      <c r="AS197" s="39"/>
      <c r="AT197" s="39"/>
      <c r="AU197" s="39"/>
      <c r="AV197" s="39"/>
      <c r="AW197" s="39"/>
      <c r="AX197" s="39"/>
      <c r="AY197" s="39"/>
      <c r="AZ197" s="39"/>
      <c r="BA197" s="39"/>
      <c r="BB197" s="39"/>
      <c r="BC197" s="39"/>
      <c r="BD197" s="39"/>
      <c r="BE197" s="39"/>
    </row>
    <row r="198" spans="1:57" ht="68.25" customHeight="1" x14ac:dyDescent="0.25">
      <c r="A198" s="33" t="s">
        <v>195</v>
      </c>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row>
    <row r="199" spans="1:57" hidden="1" x14ac:dyDescent="0.25"/>
  </sheetData>
  <mergeCells count="416">
    <mergeCell ref="BH82:BK82"/>
    <mergeCell ref="BL82:BM82"/>
    <mergeCell ref="BN82:BO82"/>
    <mergeCell ref="BQ82:BR82"/>
    <mergeCell ref="BS82:BT82"/>
    <mergeCell ref="A153:BE153"/>
    <mergeCell ref="AI155:BE155"/>
    <mergeCell ref="AI156:BE156"/>
    <mergeCell ref="A154:BE154"/>
    <mergeCell ref="A155:W155"/>
    <mergeCell ref="X156:AC156"/>
    <mergeCell ref="AD156:AH156"/>
    <mergeCell ref="X155:AC155"/>
    <mergeCell ref="AD155:AH155"/>
    <mergeCell ref="A156:W156"/>
    <mergeCell ref="A140:BE140"/>
    <mergeCell ref="A142:BE142"/>
    <mergeCell ref="A144:BE144"/>
    <mergeCell ref="A141:BE141"/>
    <mergeCell ref="A143:BE143"/>
    <mergeCell ref="A152:BE152"/>
    <mergeCell ref="A136:BE136"/>
    <mergeCell ref="A145:BE145"/>
    <mergeCell ref="A146:Q146"/>
    <mergeCell ref="A147:BE147"/>
    <mergeCell ref="A149:BE149"/>
    <mergeCell ref="A151:BE151"/>
    <mergeCell ref="A139:BE139"/>
    <mergeCell ref="A157:BE157"/>
    <mergeCell ref="A158:O158"/>
    <mergeCell ref="A159:O159"/>
    <mergeCell ref="A160:O160"/>
    <mergeCell ref="A165:BE165"/>
    <mergeCell ref="P162:V162"/>
    <mergeCell ref="AC162:AD162"/>
    <mergeCell ref="AH162:AI162"/>
    <mergeCell ref="AJ162:AK162"/>
    <mergeCell ref="AL162:BE162"/>
    <mergeCell ref="AJ158:BE158"/>
    <mergeCell ref="P159:V159"/>
    <mergeCell ref="W159:X159"/>
    <mergeCell ref="Y159:AB159"/>
    <mergeCell ref="AC159:AD159"/>
    <mergeCell ref="AE159:AF159"/>
    <mergeCell ref="AH159:AI159"/>
    <mergeCell ref="AJ159:AK159"/>
    <mergeCell ref="AL159:BE159"/>
    <mergeCell ref="P158:V158"/>
    <mergeCell ref="A104:O104"/>
    <mergeCell ref="A105:O105"/>
    <mergeCell ref="A95:BE95"/>
    <mergeCell ref="A96:BE96"/>
    <mergeCell ref="A97:W97"/>
    <mergeCell ref="A98:W98"/>
    <mergeCell ref="AI97:BE97"/>
    <mergeCell ref="AI98:BE98"/>
    <mergeCell ref="A99:BE99"/>
    <mergeCell ref="A101:O101"/>
    <mergeCell ref="A102:O102"/>
    <mergeCell ref="A100:O100"/>
    <mergeCell ref="AJ102:AK102"/>
    <mergeCell ref="AL102:BE102"/>
    <mergeCell ref="P103:V103"/>
    <mergeCell ref="W103:X103"/>
    <mergeCell ref="Y103:AB103"/>
    <mergeCell ref="AC103:AD103"/>
    <mergeCell ref="AE103:AF103"/>
    <mergeCell ref="AH103:AI103"/>
    <mergeCell ref="AJ103:AK103"/>
    <mergeCell ref="AL103:BE103"/>
    <mergeCell ref="AC104:AD104"/>
    <mergeCell ref="Y101:AB101"/>
    <mergeCell ref="A84:BE84"/>
    <mergeCell ref="A86:BE86"/>
    <mergeCell ref="A103:O103"/>
    <mergeCell ref="A87:BE87"/>
    <mergeCell ref="X97:AC97"/>
    <mergeCell ref="AD97:AH97"/>
    <mergeCell ref="A90:BE90"/>
    <mergeCell ref="A89:BE89"/>
    <mergeCell ref="A93:BE93"/>
    <mergeCell ref="A92:BE92"/>
    <mergeCell ref="A94:BE94"/>
    <mergeCell ref="S88:BE88"/>
    <mergeCell ref="A88:R88"/>
    <mergeCell ref="A91:BE91"/>
    <mergeCell ref="P101:V101"/>
    <mergeCell ref="W101:X101"/>
    <mergeCell ref="AC101:AD101"/>
    <mergeCell ref="AE101:AF101"/>
    <mergeCell ref="AH101:AI101"/>
    <mergeCell ref="AJ101:AK101"/>
    <mergeCell ref="P102:V102"/>
    <mergeCell ref="AC102:AD102"/>
    <mergeCell ref="AH102:AI102"/>
    <mergeCell ref="AJ100:BE100"/>
    <mergeCell ref="A76:BE76"/>
    <mergeCell ref="A78:BE78"/>
    <mergeCell ref="A79:BE79"/>
    <mergeCell ref="A77:BE77"/>
    <mergeCell ref="A75:BE75"/>
    <mergeCell ref="V80:BE80"/>
    <mergeCell ref="A80:U80"/>
    <mergeCell ref="A81:BE81"/>
    <mergeCell ref="A83:BE83"/>
    <mergeCell ref="A82:BE82"/>
    <mergeCell ref="A63:BE63"/>
    <mergeCell ref="A46:BE46"/>
    <mergeCell ref="A55:BE55"/>
    <mergeCell ref="S56:BE56"/>
    <mergeCell ref="A56:R56"/>
    <mergeCell ref="A57:BE57"/>
    <mergeCell ref="A53:BE53"/>
    <mergeCell ref="A54:BE54"/>
    <mergeCell ref="A72:BE72"/>
    <mergeCell ref="A51:BE51"/>
    <mergeCell ref="A58:BE58"/>
    <mergeCell ref="A60:BE60"/>
    <mergeCell ref="A61:BE61"/>
    <mergeCell ref="A62:BE62"/>
    <mergeCell ref="A59:BE59"/>
    <mergeCell ref="AL71:BE71"/>
    <mergeCell ref="Y70:AB70"/>
    <mergeCell ref="AC70:AD70"/>
    <mergeCell ref="AE70:AF70"/>
    <mergeCell ref="AH70:AI70"/>
    <mergeCell ref="AJ70:AK70"/>
    <mergeCell ref="A64:BE64"/>
    <mergeCell ref="A65:W65"/>
    <mergeCell ref="A66:W66"/>
    <mergeCell ref="A31:O31"/>
    <mergeCell ref="A33:BE33"/>
    <mergeCell ref="A28:O28"/>
    <mergeCell ref="A27:BE27"/>
    <mergeCell ref="V34:BE34"/>
    <mergeCell ref="A34:U34"/>
    <mergeCell ref="A35:BE35"/>
    <mergeCell ref="A36:BE36"/>
    <mergeCell ref="AL30:BE30"/>
    <mergeCell ref="P31:V31"/>
    <mergeCell ref="W31:X31"/>
    <mergeCell ref="Y31:AB31"/>
    <mergeCell ref="AC31:AD31"/>
    <mergeCell ref="AE31:AF31"/>
    <mergeCell ref="AH31:AI31"/>
    <mergeCell ref="AJ31:AK31"/>
    <mergeCell ref="AL31:BE31"/>
    <mergeCell ref="P30:V30"/>
    <mergeCell ref="W30:X30"/>
    <mergeCell ref="A32:O32"/>
    <mergeCell ref="P32:V32"/>
    <mergeCell ref="W32:X32"/>
    <mergeCell ref="Y32:AB32"/>
    <mergeCell ref="AC32:AD32"/>
    <mergeCell ref="A23:BE23"/>
    <mergeCell ref="A24:BE24"/>
    <mergeCell ref="A25:W25"/>
    <mergeCell ref="A26:W26"/>
    <mergeCell ref="AI25:BE25"/>
    <mergeCell ref="AI26:BE26"/>
    <mergeCell ref="A1:BE1"/>
    <mergeCell ref="A2:T2"/>
    <mergeCell ref="A3:T3"/>
    <mergeCell ref="A4:T4"/>
    <mergeCell ref="A5:BE5"/>
    <mergeCell ref="U2:BE2"/>
    <mergeCell ref="U3:BE3"/>
    <mergeCell ref="U4:BE4"/>
    <mergeCell ref="A6:BE6"/>
    <mergeCell ref="A7:BE7"/>
    <mergeCell ref="A8:BE8"/>
    <mergeCell ref="A9:BE9"/>
    <mergeCell ref="A10:BE10"/>
    <mergeCell ref="S12:BE12"/>
    <mergeCell ref="A12:Q12"/>
    <mergeCell ref="A13:BE13"/>
    <mergeCell ref="A14:BE14"/>
    <mergeCell ref="S11:BE11"/>
    <mergeCell ref="A11:Q11"/>
    <mergeCell ref="A15:BE15"/>
    <mergeCell ref="S16:BE16"/>
    <mergeCell ref="A18:BE18"/>
    <mergeCell ref="A20:BE20"/>
    <mergeCell ref="A22:BE22"/>
    <mergeCell ref="A19:BE19"/>
    <mergeCell ref="A17:BE17"/>
    <mergeCell ref="A21:BE21"/>
    <mergeCell ref="A16:Q16"/>
    <mergeCell ref="X26:AC26"/>
    <mergeCell ref="AD26:AH26"/>
    <mergeCell ref="X25:AC25"/>
    <mergeCell ref="AD25:AH25"/>
    <mergeCell ref="A29:O29"/>
    <mergeCell ref="A30:O30"/>
    <mergeCell ref="Y30:AB30"/>
    <mergeCell ref="AC30:AD30"/>
    <mergeCell ref="AJ28:BE28"/>
    <mergeCell ref="P29:V29"/>
    <mergeCell ref="W29:X29"/>
    <mergeCell ref="Y29:AB29"/>
    <mergeCell ref="AC29:AD29"/>
    <mergeCell ref="AE29:AF29"/>
    <mergeCell ref="AH29:AI29"/>
    <mergeCell ref="AJ29:AK29"/>
    <mergeCell ref="AL29:BE29"/>
    <mergeCell ref="P28:V28"/>
    <mergeCell ref="W28:AB28"/>
    <mergeCell ref="AC28:AF28"/>
    <mergeCell ref="AG28:AI28"/>
    <mergeCell ref="AE30:AF30"/>
    <mergeCell ref="AH30:AI30"/>
    <mergeCell ref="AJ30:AK30"/>
    <mergeCell ref="A137:BE137"/>
    <mergeCell ref="A134:BE134"/>
    <mergeCell ref="A132:BE132"/>
    <mergeCell ref="A108:U108"/>
    <mergeCell ref="A123:U123"/>
    <mergeCell ref="A130:U130"/>
    <mergeCell ref="A109:BE109"/>
    <mergeCell ref="A111:BE111"/>
    <mergeCell ref="A113:BE113"/>
    <mergeCell ref="V123:BE123"/>
    <mergeCell ref="A122:BE122"/>
    <mergeCell ref="A125:BE125"/>
    <mergeCell ref="V130:BE130"/>
    <mergeCell ref="A120:BE120"/>
    <mergeCell ref="W158:AB158"/>
    <mergeCell ref="AC158:AF158"/>
    <mergeCell ref="AG158:AI158"/>
    <mergeCell ref="P160:V160"/>
    <mergeCell ref="W160:X160"/>
    <mergeCell ref="Y160:AB160"/>
    <mergeCell ref="AC160:AD160"/>
    <mergeCell ref="AE160:AF160"/>
    <mergeCell ref="AH160:AI160"/>
    <mergeCell ref="AL160:BE160"/>
    <mergeCell ref="A176:BE176"/>
    <mergeCell ref="A161:O161"/>
    <mergeCell ref="P161:V161"/>
    <mergeCell ref="W161:X161"/>
    <mergeCell ref="Y161:AB161"/>
    <mergeCell ref="AC161:AD161"/>
    <mergeCell ref="AE161:AF161"/>
    <mergeCell ref="AH161:AI161"/>
    <mergeCell ref="AJ161:AK161"/>
    <mergeCell ref="AL161:BE161"/>
    <mergeCell ref="A163:O163"/>
    <mergeCell ref="P163:V163"/>
    <mergeCell ref="V172:BE172"/>
    <mergeCell ref="V166:BE166"/>
    <mergeCell ref="A166:U166"/>
    <mergeCell ref="A172:U172"/>
    <mergeCell ref="A167:BE167"/>
    <mergeCell ref="A169:BE169"/>
    <mergeCell ref="A170:BE170"/>
    <mergeCell ref="A168:BE168"/>
    <mergeCell ref="A171:BE171"/>
    <mergeCell ref="A175:BE175"/>
    <mergeCell ref="AE162:AF162"/>
    <mergeCell ref="X66:AC66"/>
    <mergeCell ref="AD66:AH66"/>
    <mergeCell ref="X65:AC65"/>
    <mergeCell ref="A162:O162"/>
    <mergeCell ref="AC100:AF100"/>
    <mergeCell ref="AG100:AI100"/>
    <mergeCell ref="X98:AC98"/>
    <mergeCell ref="AD98:AH98"/>
    <mergeCell ref="AE104:AF104"/>
    <mergeCell ref="AH104:AI104"/>
    <mergeCell ref="A126:BE126"/>
    <mergeCell ref="A128:BE128"/>
    <mergeCell ref="A110:BE110"/>
    <mergeCell ref="A112:BE112"/>
    <mergeCell ref="A114:BE114"/>
    <mergeCell ref="A118:BE118"/>
    <mergeCell ref="A115:XFD116"/>
    <mergeCell ref="V108:BE108"/>
    <mergeCell ref="A131:BE131"/>
    <mergeCell ref="A133:BE133"/>
    <mergeCell ref="A135:BE135"/>
    <mergeCell ref="A127:BE127"/>
    <mergeCell ref="Y162:AB162"/>
    <mergeCell ref="AJ160:AK160"/>
    <mergeCell ref="A68:V68"/>
    <mergeCell ref="P71:V71"/>
    <mergeCell ref="W71:X71"/>
    <mergeCell ref="Y71:AB71"/>
    <mergeCell ref="AC71:AD71"/>
    <mergeCell ref="AE71:AF71"/>
    <mergeCell ref="AH71:AI71"/>
    <mergeCell ref="AJ71:AK71"/>
    <mergeCell ref="AL70:BE70"/>
    <mergeCell ref="A73:U73"/>
    <mergeCell ref="V73:BE73"/>
    <mergeCell ref="AD65:AH65"/>
    <mergeCell ref="A74:BE74"/>
    <mergeCell ref="P70:V70"/>
    <mergeCell ref="W70:X70"/>
    <mergeCell ref="AJ68:BE68"/>
    <mergeCell ref="P69:V69"/>
    <mergeCell ref="W69:X69"/>
    <mergeCell ref="Y69:AB69"/>
    <mergeCell ref="AC69:AD69"/>
    <mergeCell ref="AE69:AF69"/>
    <mergeCell ref="AH69:AI69"/>
    <mergeCell ref="AJ69:AK69"/>
    <mergeCell ref="AL69:BE69"/>
    <mergeCell ref="W68:AB68"/>
    <mergeCell ref="AC68:AF68"/>
    <mergeCell ref="AG68:AI68"/>
    <mergeCell ref="AI65:BE65"/>
    <mergeCell ref="AI66:BE66"/>
    <mergeCell ref="A67:BE67"/>
    <mergeCell ref="A69:O69"/>
    <mergeCell ref="A70:O70"/>
    <mergeCell ref="A71:O71"/>
    <mergeCell ref="W105:X105"/>
    <mergeCell ref="Y105:AB105"/>
    <mergeCell ref="AC105:AD105"/>
    <mergeCell ref="AE105:AF105"/>
    <mergeCell ref="AH105:AI105"/>
    <mergeCell ref="AL105:BE105"/>
    <mergeCell ref="P104:V104"/>
    <mergeCell ref="W104:X104"/>
    <mergeCell ref="Y104:AB104"/>
    <mergeCell ref="AJ104:AK104"/>
    <mergeCell ref="AJ105:AK105"/>
    <mergeCell ref="AL104:BE104"/>
    <mergeCell ref="AL101:BE101"/>
    <mergeCell ref="P100:V100"/>
    <mergeCell ref="W100:AB100"/>
    <mergeCell ref="A184:BE184"/>
    <mergeCell ref="A177:BE177"/>
    <mergeCell ref="A174:BE174"/>
    <mergeCell ref="A178:BE178"/>
    <mergeCell ref="A129:BE129"/>
    <mergeCell ref="AA106:AB106"/>
    <mergeCell ref="AC106:AD106"/>
    <mergeCell ref="AJ106:AK106"/>
    <mergeCell ref="AL106:BE106"/>
    <mergeCell ref="AH106:AI106"/>
    <mergeCell ref="A138:U138"/>
    <mergeCell ref="V138:BE138"/>
    <mergeCell ref="A107:BE107"/>
    <mergeCell ref="A117:BE117"/>
    <mergeCell ref="A119:BE119"/>
    <mergeCell ref="A121:BE121"/>
    <mergeCell ref="A124:BE124"/>
    <mergeCell ref="W102:X102"/>
    <mergeCell ref="Y102:AB102"/>
    <mergeCell ref="AE102:AF102"/>
    <mergeCell ref="P105:V105"/>
    <mergeCell ref="AE32:AF32"/>
    <mergeCell ref="AH32:AI32"/>
    <mergeCell ref="AJ32:AK32"/>
    <mergeCell ref="AL32:BE32"/>
    <mergeCell ref="A48:U48"/>
    <mergeCell ref="V48:BE48"/>
    <mergeCell ref="A49:BE49"/>
    <mergeCell ref="A50:BE50"/>
    <mergeCell ref="A43:BE43"/>
    <mergeCell ref="A45:BE45"/>
    <mergeCell ref="A47:BE47"/>
    <mergeCell ref="A40:BE40"/>
    <mergeCell ref="A37:BE37"/>
    <mergeCell ref="A39:BE39"/>
    <mergeCell ref="V41:BE41"/>
    <mergeCell ref="A41:U41"/>
    <mergeCell ref="A42:BE42"/>
    <mergeCell ref="A44:BE44"/>
    <mergeCell ref="A38:BE38"/>
    <mergeCell ref="V186:BE186"/>
    <mergeCell ref="W163:X163"/>
    <mergeCell ref="Y163:AB163"/>
    <mergeCell ref="AC163:AD163"/>
    <mergeCell ref="AE163:AF163"/>
    <mergeCell ref="AH163:AI163"/>
    <mergeCell ref="AJ163:AK163"/>
    <mergeCell ref="AL163:BE163"/>
    <mergeCell ref="A164:O164"/>
    <mergeCell ref="P164:V164"/>
    <mergeCell ref="W164:X164"/>
    <mergeCell ref="Y164:AB164"/>
    <mergeCell ref="AC164:AD164"/>
    <mergeCell ref="AE164:AF164"/>
    <mergeCell ref="AH164:AI164"/>
    <mergeCell ref="AJ164:AK164"/>
    <mergeCell ref="AL164:BE164"/>
    <mergeCell ref="A173:BE173"/>
    <mergeCell ref="A181:BE181"/>
    <mergeCell ref="A182:BE182"/>
    <mergeCell ref="A183:BE183"/>
    <mergeCell ref="A85:XFD85"/>
    <mergeCell ref="A52:BE52"/>
    <mergeCell ref="A198:BE198"/>
    <mergeCell ref="U146:BE146"/>
    <mergeCell ref="B148:BE148"/>
    <mergeCell ref="A150:BE150"/>
    <mergeCell ref="A193:U193"/>
    <mergeCell ref="V193:BE193"/>
    <mergeCell ref="A194:BE194"/>
    <mergeCell ref="A195:BE195"/>
    <mergeCell ref="A197:BE197"/>
    <mergeCell ref="A187:BE187"/>
    <mergeCell ref="A188:BE188"/>
    <mergeCell ref="A189:BE189"/>
    <mergeCell ref="A190:BE190"/>
    <mergeCell ref="A191:BE191"/>
    <mergeCell ref="A192:BE192"/>
    <mergeCell ref="A179:U179"/>
    <mergeCell ref="V179:BE179"/>
    <mergeCell ref="A180:BE180"/>
    <mergeCell ref="A106:N106"/>
    <mergeCell ref="P106:V106"/>
    <mergeCell ref="A185:BE185"/>
    <mergeCell ref="A186:U186"/>
  </mergeCells>
  <printOptions horizontalCentered="1"/>
  <pageMargins left="0.70866141732283472" right="0.70866141732283472" top="0.74803149606299213" bottom="0.74803149606299213" header="0.31496062992125984" footer="0.31496062992125984"/>
  <pageSetup scale="40" fitToHeight="0" orientation="landscape" r:id="rId1"/>
  <headerFooter alignWithMargins="0"/>
  <rowBreaks count="7" manualBreakCount="7">
    <brk id="37" max="56" man="1"/>
    <brk id="70" max="56" man="1"/>
    <brk id="102" max="56" man="1"/>
    <brk id="132" max="56" man="1"/>
    <brk id="162" max="56" man="1"/>
    <brk id="188" max="56" man="1"/>
    <brk id="199" max="5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CDB8A-F019-4282-9A0F-BAA4F3F15BA9}">
  <dimension ref="A1"/>
  <sheetViews>
    <sheetView topLeftCell="A7" workbookViewId="0">
      <selection activeCell="D24" sqref="D24"/>
    </sheetView>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Report_ Final_V3</vt:lpstr>
      <vt:lpstr>Sheet1</vt:lpstr>
      <vt:lpstr>'Report_ Final_V3'!Área_de_impresión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 Helen Mateo</dc:creator>
  <cp:lastModifiedBy>Francisco Frias</cp:lastModifiedBy>
  <cp:lastPrinted>2024-08-05T18:05:17Z</cp:lastPrinted>
  <dcterms:created xsi:type="dcterms:W3CDTF">2022-03-16T13:59:17Z</dcterms:created>
  <dcterms:modified xsi:type="dcterms:W3CDTF">2024-08-05T20:39:29Z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