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rquella.ogando\Desktop\"/>
    </mc:Choice>
  </mc:AlternateContent>
  <bookViews>
    <workbookView xWindow="0" yWindow="0" windowWidth="17280" windowHeight="8895"/>
  </bookViews>
  <sheets>
    <sheet name="Derechos a la Salud" sheetId="23" r:id="rId1"/>
    <sheet name="Salud Sexual y Rep" sheetId="24" r:id="rId2"/>
    <sheet name="Programas" sheetId="8" r:id="rId3"/>
    <sheet name="OBJ Reslt A01 " sheetId="15" r:id="rId4"/>
  </sheets>
  <externalReferences>
    <externalReference r:id="rId5"/>
    <externalReference r:id="rId6"/>
  </externalReferences>
  <definedNames>
    <definedName name="_xlnm.Print_Area" localSheetId="3">'OBJ Reslt A01 '!$A$1:$E$86</definedName>
    <definedName name="_xlnm.Print_Area" localSheetId="2">Programas!$A$1:$F$147</definedName>
    <definedName name="_xlnm.Print_Area" localSheetId="1">'Salud Sexual y Rep'!$A$2:$Q$86</definedName>
    <definedName name="_xlnm.Print_Titles" localSheetId="2">Programas!$2:$3</definedName>
  </definedNames>
  <calcPr calcId="152511"/>
</workbook>
</file>

<file path=xl/calcChain.xml><?xml version="1.0" encoding="utf-8"?>
<calcChain xmlns="http://schemas.openxmlformats.org/spreadsheetml/2006/main">
  <c r="B97" i="23" l="1"/>
  <c r="I152" i="23" l="1"/>
  <c r="K145" i="23"/>
  <c r="L145" i="23"/>
  <c r="M145" i="23"/>
  <c r="N145" i="23"/>
  <c r="O145" i="23"/>
  <c r="P145" i="23"/>
  <c r="Q145" i="23"/>
  <c r="L146" i="23"/>
  <c r="M146" i="23"/>
  <c r="N146" i="23"/>
  <c r="O146" i="23"/>
  <c r="P146" i="23"/>
  <c r="Q146" i="23"/>
  <c r="L147" i="23"/>
  <c r="M147" i="23"/>
  <c r="N147" i="23"/>
  <c r="O147" i="23"/>
  <c r="P147" i="23"/>
  <c r="Q147" i="23"/>
  <c r="L148" i="23"/>
  <c r="M148" i="23"/>
  <c r="N148" i="23"/>
  <c r="O148" i="23"/>
  <c r="P148" i="23"/>
  <c r="Q148" i="23"/>
  <c r="L149" i="23"/>
  <c r="M149" i="23"/>
  <c r="N149" i="23"/>
  <c r="O149" i="23"/>
  <c r="P149" i="23"/>
  <c r="Q149" i="23"/>
  <c r="L150" i="23"/>
  <c r="M150" i="23"/>
  <c r="N150" i="23"/>
  <c r="O150" i="23"/>
  <c r="P150" i="23"/>
  <c r="Q150" i="23"/>
  <c r="H145" i="23"/>
  <c r="H146" i="23"/>
  <c r="H147" i="23"/>
  <c r="H148" i="23"/>
  <c r="H149" i="23"/>
  <c r="H150" i="23"/>
  <c r="E145" i="23"/>
  <c r="F145" i="23"/>
  <c r="E146" i="23"/>
  <c r="F146" i="23"/>
  <c r="E147" i="23"/>
  <c r="F147" i="23"/>
  <c r="E148" i="23"/>
  <c r="F148" i="23"/>
  <c r="E149" i="23"/>
  <c r="F149" i="23"/>
  <c r="E150" i="23"/>
  <c r="F150" i="23"/>
  <c r="C145" i="23"/>
  <c r="D145" i="23"/>
  <c r="C146" i="23"/>
  <c r="D146" i="23"/>
  <c r="C147" i="23"/>
  <c r="D147" i="23"/>
  <c r="C148" i="23"/>
  <c r="D148" i="23"/>
  <c r="C149" i="23"/>
  <c r="D149" i="23"/>
  <c r="C150" i="23"/>
  <c r="D150" i="23"/>
  <c r="A145" i="23"/>
  <c r="B145" i="23"/>
  <c r="A143" i="23"/>
  <c r="B143" i="23"/>
  <c r="C143" i="23"/>
  <c r="G143" i="23"/>
  <c r="K143" i="23"/>
  <c r="L143" i="23"/>
  <c r="C144" i="23"/>
  <c r="D144" i="23"/>
  <c r="E144" i="23"/>
  <c r="F144" i="23"/>
  <c r="G144" i="23"/>
  <c r="H144" i="23"/>
  <c r="I144" i="23"/>
  <c r="J144" i="23"/>
  <c r="L144" i="23"/>
  <c r="M144" i="23"/>
  <c r="N144" i="23"/>
  <c r="O144" i="23"/>
  <c r="P144" i="23"/>
  <c r="Q144" i="23"/>
  <c r="A142" i="23"/>
  <c r="A140" i="23"/>
  <c r="B140" i="23"/>
  <c r="C140" i="23"/>
  <c r="D140" i="23"/>
  <c r="F140" i="23"/>
  <c r="H140" i="23"/>
  <c r="K140" i="23"/>
  <c r="A138" i="23"/>
  <c r="B138" i="23"/>
  <c r="C138" i="23"/>
  <c r="D138" i="23"/>
  <c r="E138" i="23"/>
  <c r="F138" i="23"/>
  <c r="G138" i="23"/>
  <c r="K138" i="23"/>
  <c r="L138" i="23"/>
  <c r="G139" i="23"/>
  <c r="H139" i="23"/>
  <c r="I139" i="23"/>
  <c r="J139" i="23"/>
  <c r="A137" i="23"/>
  <c r="A125" i="23"/>
  <c r="B125" i="23"/>
  <c r="C125" i="23"/>
  <c r="K125" i="23"/>
  <c r="C126" i="23"/>
  <c r="D126" i="23"/>
  <c r="E126" i="23"/>
  <c r="F126" i="23"/>
  <c r="H126" i="23"/>
  <c r="I126" i="23"/>
  <c r="J126" i="23"/>
  <c r="L126" i="23"/>
  <c r="M126" i="23"/>
  <c r="N126" i="23"/>
  <c r="O126" i="23"/>
  <c r="P126" i="23"/>
  <c r="C127" i="23"/>
  <c r="D127" i="23"/>
  <c r="E127" i="23"/>
  <c r="F127" i="23"/>
  <c r="H127" i="23"/>
  <c r="I127" i="23"/>
  <c r="J127" i="23"/>
  <c r="L127" i="23"/>
  <c r="M127" i="23"/>
  <c r="N127" i="23"/>
  <c r="O127" i="23"/>
  <c r="P127" i="23"/>
  <c r="C128" i="23"/>
  <c r="D128" i="23"/>
  <c r="E128" i="23"/>
  <c r="F128" i="23"/>
  <c r="H128" i="23"/>
  <c r="I128" i="23"/>
  <c r="J128" i="23"/>
  <c r="L128" i="23"/>
  <c r="M128" i="23"/>
  <c r="N128" i="23"/>
  <c r="O128" i="23"/>
  <c r="P128" i="23"/>
  <c r="Q128" i="23"/>
  <c r="C129" i="23"/>
  <c r="L129" i="23"/>
  <c r="C130" i="23"/>
  <c r="D130" i="23"/>
  <c r="E130" i="23"/>
  <c r="F130" i="23"/>
  <c r="H130" i="23"/>
  <c r="I130" i="23"/>
  <c r="J130" i="23"/>
  <c r="L130" i="23"/>
  <c r="M130" i="23"/>
  <c r="N130" i="23"/>
  <c r="O130" i="23"/>
  <c r="P130" i="23"/>
  <c r="C131" i="23"/>
  <c r="D131" i="23"/>
  <c r="E131" i="23"/>
  <c r="F131" i="23"/>
  <c r="H131" i="23"/>
  <c r="I131" i="23"/>
  <c r="J131" i="23"/>
  <c r="L131" i="23"/>
  <c r="M131" i="23"/>
  <c r="N131" i="23"/>
  <c r="O131" i="23"/>
  <c r="P131" i="23"/>
  <c r="C132" i="23"/>
  <c r="D132" i="23"/>
  <c r="E132" i="23"/>
  <c r="F132" i="23"/>
  <c r="H132" i="23"/>
  <c r="I132" i="23"/>
  <c r="J132" i="23"/>
  <c r="L132" i="23"/>
  <c r="M132" i="23"/>
  <c r="N132" i="23"/>
  <c r="O132" i="23"/>
  <c r="P132" i="23"/>
  <c r="C133" i="23"/>
  <c r="D133" i="23"/>
  <c r="E133" i="23"/>
  <c r="F133" i="23"/>
  <c r="H133" i="23"/>
  <c r="I133" i="23"/>
  <c r="J133" i="23"/>
  <c r="L133" i="23"/>
  <c r="M133" i="23"/>
  <c r="N133" i="23"/>
  <c r="O133" i="23"/>
  <c r="P133" i="23"/>
  <c r="Q133" i="23"/>
  <c r="C134" i="23"/>
  <c r="D134" i="23"/>
  <c r="E134" i="23"/>
  <c r="F134" i="23"/>
  <c r="H134" i="23"/>
  <c r="I134" i="23"/>
  <c r="J134" i="23"/>
  <c r="L134" i="23"/>
  <c r="M134" i="23"/>
  <c r="N134" i="23"/>
  <c r="O134" i="23"/>
  <c r="P134" i="23"/>
  <c r="Q134" i="23"/>
  <c r="C135" i="23"/>
  <c r="D135" i="23"/>
  <c r="E135" i="23"/>
  <c r="F135" i="23"/>
  <c r="H135" i="23"/>
  <c r="I135" i="23"/>
  <c r="J135" i="23"/>
  <c r="L135" i="23"/>
  <c r="M135" i="23"/>
  <c r="N135" i="23"/>
  <c r="O135" i="23"/>
  <c r="P135" i="23"/>
  <c r="Q135" i="23"/>
  <c r="H124" i="23"/>
  <c r="I124" i="23"/>
  <c r="J124" i="23"/>
  <c r="A104" i="23"/>
  <c r="B104" i="23"/>
  <c r="C104" i="23"/>
  <c r="D104" i="23"/>
  <c r="E104" i="23"/>
  <c r="F104" i="23"/>
  <c r="G104" i="23"/>
  <c r="H104" i="23"/>
  <c r="I104" i="23"/>
  <c r="J104" i="23"/>
  <c r="K104" i="23"/>
  <c r="L104" i="23"/>
  <c r="M104" i="23"/>
  <c r="N104" i="23"/>
  <c r="O104" i="23"/>
  <c r="P104" i="23"/>
  <c r="Q104" i="23"/>
  <c r="A108" i="23"/>
  <c r="C108" i="23"/>
  <c r="D108" i="23"/>
  <c r="E108" i="23"/>
  <c r="F108" i="23"/>
  <c r="L108" i="23"/>
  <c r="M108" i="23"/>
  <c r="N108" i="23"/>
  <c r="O108" i="23"/>
  <c r="P108" i="23"/>
  <c r="Q108" i="23"/>
  <c r="A112" i="23"/>
  <c r="C112" i="23"/>
  <c r="D112" i="23"/>
  <c r="E112" i="23"/>
  <c r="F112" i="23"/>
  <c r="L112" i="23"/>
  <c r="M112" i="23"/>
  <c r="N112" i="23"/>
  <c r="O112" i="23"/>
  <c r="P112" i="23"/>
  <c r="Q112" i="23"/>
  <c r="A116" i="23"/>
  <c r="C116" i="23"/>
  <c r="D116" i="23"/>
  <c r="E116" i="23"/>
  <c r="F116" i="23"/>
  <c r="L116" i="23"/>
  <c r="M116" i="23"/>
  <c r="N116" i="23"/>
  <c r="O116" i="23"/>
  <c r="P116" i="23"/>
  <c r="Q116" i="23"/>
  <c r="A120" i="23"/>
  <c r="C120" i="23"/>
  <c r="D120" i="23"/>
  <c r="E120" i="23"/>
  <c r="F120" i="23"/>
  <c r="L120" i="23"/>
  <c r="M120" i="23"/>
  <c r="N120" i="23"/>
  <c r="O120" i="23"/>
  <c r="P120" i="23"/>
  <c r="Q120" i="23"/>
  <c r="A102" i="23"/>
  <c r="B102" i="23"/>
  <c r="C102" i="23"/>
  <c r="G102" i="23"/>
  <c r="K102" i="23"/>
  <c r="L102" i="23"/>
  <c r="C103" i="23"/>
  <c r="D103" i="23"/>
  <c r="E103" i="23"/>
  <c r="F103" i="23"/>
  <c r="G103" i="23"/>
  <c r="H103" i="23"/>
  <c r="I103" i="23"/>
  <c r="J103" i="23"/>
  <c r="L103" i="23"/>
  <c r="M103" i="23"/>
  <c r="N103" i="23"/>
  <c r="O103" i="23"/>
  <c r="P103" i="23"/>
  <c r="Q103" i="23"/>
  <c r="A101" i="23"/>
  <c r="A99" i="23"/>
  <c r="B99" i="23"/>
  <c r="C99" i="23"/>
  <c r="D99" i="23"/>
  <c r="E99" i="23"/>
  <c r="F99" i="23"/>
  <c r="G99" i="23"/>
  <c r="H99" i="23"/>
  <c r="I99" i="23"/>
  <c r="J99" i="23"/>
  <c r="K99" i="23"/>
  <c r="A97" i="23"/>
  <c r="C97" i="23"/>
  <c r="D97" i="23"/>
  <c r="E97" i="23"/>
  <c r="F97" i="23"/>
  <c r="G97" i="23"/>
  <c r="K97" i="23"/>
  <c r="L97" i="23"/>
  <c r="G98" i="23"/>
  <c r="H98" i="23"/>
  <c r="I98" i="23"/>
  <c r="J98" i="23"/>
  <c r="A96" i="23"/>
  <c r="A91" i="23"/>
  <c r="B91" i="23"/>
  <c r="C91" i="23"/>
  <c r="D91" i="23"/>
  <c r="E91" i="23"/>
  <c r="F91" i="23"/>
  <c r="H91" i="23"/>
  <c r="I91" i="23"/>
  <c r="K91" i="23"/>
  <c r="L91" i="23"/>
  <c r="M91" i="23"/>
  <c r="N91" i="23"/>
  <c r="O91" i="23"/>
  <c r="P91" i="23"/>
  <c r="Q91" i="23"/>
  <c r="C92" i="23"/>
  <c r="D92" i="23"/>
  <c r="E92" i="23"/>
  <c r="F92" i="23"/>
  <c r="I92" i="23"/>
  <c r="L92" i="23"/>
  <c r="M92" i="23"/>
  <c r="N92" i="23"/>
  <c r="O92" i="23"/>
  <c r="P92" i="23"/>
  <c r="Q92" i="23"/>
  <c r="C93" i="23"/>
  <c r="D93" i="23"/>
  <c r="E93" i="23"/>
  <c r="F93" i="23"/>
  <c r="I93" i="23"/>
  <c r="L93" i="23"/>
  <c r="M93" i="23"/>
  <c r="N93" i="23"/>
  <c r="O93" i="23"/>
  <c r="P93" i="23"/>
  <c r="Q93" i="23"/>
  <c r="C94" i="23"/>
  <c r="D94" i="23"/>
  <c r="E94" i="23"/>
  <c r="F94" i="23"/>
  <c r="I94" i="23"/>
  <c r="L94" i="23"/>
  <c r="M94" i="23"/>
  <c r="N94" i="23"/>
  <c r="O94" i="23"/>
  <c r="P94" i="23"/>
  <c r="Q94" i="23"/>
  <c r="A89" i="23"/>
  <c r="B89" i="23"/>
  <c r="C89" i="23"/>
  <c r="G89" i="23"/>
  <c r="K89" i="23"/>
  <c r="L89" i="23"/>
  <c r="C90" i="23"/>
  <c r="D90" i="23"/>
  <c r="E90" i="23"/>
  <c r="F90" i="23"/>
  <c r="G90" i="23"/>
  <c r="H90" i="23"/>
  <c r="I90" i="23"/>
  <c r="J90" i="23"/>
  <c r="L90" i="23"/>
  <c r="M90" i="23"/>
  <c r="N90" i="23"/>
  <c r="O90" i="23"/>
  <c r="P90" i="23"/>
  <c r="Q90" i="23"/>
  <c r="A88" i="23"/>
  <c r="C84" i="23"/>
  <c r="D84" i="23"/>
  <c r="E84" i="23"/>
  <c r="F84" i="23"/>
  <c r="I84" i="23"/>
  <c r="K84" i="23"/>
  <c r="A84" i="23"/>
  <c r="B84" i="23"/>
  <c r="Q78" i="23"/>
  <c r="F77" i="23"/>
  <c r="F80" i="23"/>
  <c r="A82" i="23"/>
  <c r="B82" i="23"/>
  <c r="C82" i="23"/>
  <c r="D82" i="23"/>
  <c r="E82" i="23"/>
  <c r="F82" i="23"/>
  <c r="G82" i="23"/>
  <c r="K82" i="23"/>
  <c r="L82" i="23"/>
  <c r="G83" i="23"/>
  <c r="H83" i="23"/>
  <c r="I83" i="23"/>
  <c r="J83" i="23"/>
  <c r="A81" i="23"/>
  <c r="A77" i="23"/>
  <c r="B77" i="23"/>
  <c r="D77" i="23"/>
  <c r="E77" i="23"/>
  <c r="H77" i="23"/>
  <c r="I77" i="23"/>
  <c r="K77" i="23"/>
  <c r="L77" i="23"/>
  <c r="M77" i="23"/>
  <c r="N77" i="23"/>
  <c r="O77" i="23"/>
  <c r="P77" i="23"/>
  <c r="Q77" i="23"/>
  <c r="C78" i="23"/>
  <c r="D78" i="23"/>
  <c r="E78" i="23"/>
  <c r="F78" i="23"/>
  <c r="H78" i="23"/>
  <c r="I78" i="23"/>
  <c r="L78" i="23"/>
  <c r="M78" i="23"/>
  <c r="N78" i="23"/>
  <c r="O78" i="23"/>
  <c r="P78" i="23"/>
  <c r="C79" i="23"/>
  <c r="D79" i="23"/>
  <c r="E79" i="23"/>
  <c r="F79" i="23"/>
  <c r="H79" i="23"/>
  <c r="I79" i="23"/>
  <c r="C77" i="23" s="1"/>
  <c r="L79" i="23"/>
  <c r="M79" i="23"/>
  <c r="N79" i="23"/>
  <c r="O79" i="23"/>
  <c r="P79" i="23"/>
  <c r="C80" i="23"/>
  <c r="D80" i="23"/>
  <c r="E80" i="23"/>
  <c r="H80" i="23"/>
  <c r="I80" i="23"/>
  <c r="L80" i="23"/>
  <c r="M80" i="23"/>
  <c r="N80" i="23"/>
  <c r="O80" i="23"/>
  <c r="P80" i="23"/>
  <c r="A75" i="23"/>
  <c r="B75" i="23"/>
  <c r="C75" i="23"/>
  <c r="G75" i="23"/>
  <c r="K75" i="23"/>
  <c r="L75" i="23"/>
  <c r="C76" i="23"/>
  <c r="D76" i="23"/>
  <c r="E76" i="23"/>
  <c r="F76" i="23"/>
  <c r="G76" i="23"/>
  <c r="H76" i="23"/>
  <c r="I76" i="23"/>
  <c r="J76" i="23"/>
  <c r="L76" i="23"/>
  <c r="M76" i="23"/>
  <c r="N76" i="23"/>
  <c r="O76" i="23"/>
  <c r="P76" i="23"/>
  <c r="Q76" i="23"/>
  <c r="A74" i="23"/>
  <c r="B74" i="23"/>
  <c r="C74" i="23"/>
  <c r="D74" i="23"/>
  <c r="E74" i="23"/>
  <c r="F74" i="23"/>
  <c r="G74" i="23"/>
  <c r="H74" i="23"/>
  <c r="I74" i="23"/>
  <c r="J74" i="23"/>
  <c r="K74" i="23"/>
  <c r="L74" i="23"/>
  <c r="A71" i="23"/>
  <c r="B71" i="23"/>
  <c r="C71" i="23"/>
  <c r="D71" i="23"/>
  <c r="E71" i="23"/>
  <c r="F71" i="23"/>
  <c r="G71" i="23"/>
  <c r="K71" i="23"/>
  <c r="L71" i="23"/>
  <c r="G72" i="23"/>
  <c r="H72" i="23"/>
  <c r="I72" i="23"/>
  <c r="J72" i="23"/>
  <c r="B70" i="23"/>
  <c r="C78" i="24"/>
  <c r="D78" i="24"/>
  <c r="E78" i="24"/>
  <c r="F78" i="24"/>
  <c r="G78" i="24"/>
  <c r="H78" i="24"/>
  <c r="I78" i="24"/>
  <c r="J78" i="24"/>
  <c r="K78" i="24"/>
  <c r="L78" i="24"/>
  <c r="M78" i="24"/>
  <c r="N78" i="24"/>
  <c r="O78" i="24"/>
  <c r="P78" i="24"/>
  <c r="Q78" i="24"/>
  <c r="C79" i="24"/>
  <c r="D79" i="24"/>
  <c r="E79" i="24"/>
  <c r="F79" i="24"/>
  <c r="G79" i="24"/>
  <c r="H79" i="24"/>
  <c r="I79" i="24"/>
  <c r="J79" i="24"/>
  <c r="L79" i="24"/>
  <c r="M79" i="24"/>
  <c r="N79" i="24"/>
  <c r="O79" i="24"/>
  <c r="P79" i="24"/>
  <c r="Q79" i="24"/>
  <c r="C80" i="24"/>
  <c r="D80" i="24"/>
  <c r="E80" i="24"/>
  <c r="F80" i="24"/>
  <c r="G80" i="24"/>
  <c r="H80" i="24"/>
  <c r="I80" i="24"/>
  <c r="J80" i="24"/>
  <c r="L80" i="24"/>
  <c r="M80" i="24"/>
  <c r="N80" i="24"/>
  <c r="O80" i="24"/>
  <c r="P80" i="24"/>
  <c r="Q80" i="24"/>
  <c r="C81" i="24"/>
  <c r="D81" i="24"/>
  <c r="E81" i="24"/>
  <c r="F81" i="24"/>
  <c r="G81" i="24"/>
  <c r="H81" i="24"/>
  <c r="I81" i="24"/>
  <c r="J81" i="24"/>
  <c r="L81" i="24"/>
  <c r="M81" i="24"/>
  <c r="N81" i="24"/>
  <c r="O81" i="24"/>
  <c r="P81" i="24"/>
  <c r="Q81" i="24"/>
  <c r="C82" i="24"/>
  <c r="D82" i="24"/>
  <c r="E82" i="24"/>
  <c r="F82" i="24"/>
  <c r="G82" i="24"/>
  <c r="H82" i="24"/>
  <c r="I82" i="24"/>
  <c r="J82" i="24"/>
  <c r="L82" i="24"/>
  <c r="M82" i="24"/>
  <c r="N82" i="24"/>
  <c r="O82" i="24"/>
  <c r="P82" i="24"/>
  <c r="Q82" i="24"/>
  <c r="C83" i="24"/>
  <c r="D83" i="24"/>
  <c r="E83" i="24"/>
  <c r="F83" i="24"/>
  <c r="G83" i="24"/>
  <c r="H83" i="24"/>
  <c r="I83" i="24"/>
  <c r="J83" i="24"/>
  <c r="L83" i="24"/>
  <c r="M83" i="24"/>
  <c r="N83" i="24"/>
  <c r="O83" i="24"/>
  <c r="P83" i="24"/>
  <c r="Q83" i="24"/>
  <c r="C84" i="24"/>
  <c r="D84" i="24"/>
  <c r="E84" i="24"/>
  <c r="F84" i="24"/>
  <c r="G84" i="24"/>
  <c r="H84" i="24"/>
  <c r="I84" i="24"/>
  <c r="J84" i="24"/>
  <c r="L84" i="24"/>
  <c r="M84" i="24"/>
  <c r="N84" i="24"/>
  <c r="O84" i="24"/>
  <c r="P84" i="24"/>
  <c r="Q84" i="24"/>
  <c r="C85" i="24"/>
  <c r="D85" i="24"/>
  <c r="E85" i="24"/>
  <c r="F85" i="24"/>
  <c r="G85" i="24"/>
  <c r="H85" i="24"/>
  <c r="I85" i="24"/>
  <c r="J85" i="24"/>
  <c r="L85" i="24"/>
  <c r="M85" i="24"/>
  <c r="N85" i="24"/>
  <c r="O85" i="24"/>
  <c r="P85" i="24"/>
  <c r="Q85" i="24"/>
  <c r="B78" i="24"/>
  <c r="A78" i="24"/>
  <c r="K76" i="24"/>
  <c r="L76" i="24"/>
  <c r="L77" i="24"/>
  <c r="M77" i="24"/>
  <c r="N77" i="24"/>
  <c r="O77" i="24"/>
  <c r="P77" i="24"/>
  <c r="Q77" i="24"/>
  <c r="C77" i="24"/>
  <c r="D77" i="24"/>
  <c r="E77" i="24"/>
  <c r="F77" i="24"/>
  <c r="G77" i="24"/>
  <c r="H77" i="24"/>
  <c r="I77" i="24"/>
  <c r="J77" i="24"/>
  <c r="G76" i="24"/>
  <c r="C76" i="24"/>
  <c r="A76" i="24"/>
  <c r="B76" i="24"/>
  <c r="A75" i="24"/>
  <c r="G74" i="24"/>
  <c r="H74" i="24"/>
  <c r="I74" i="24"/>
  <c r="J74" i="24"/>
  <c r="A74" i="24"/>
  <c r="B74" i="24"/>
  <c r="C74" i="24"/>
  <c r="D74" i="24"/>
  <c r="E74" i="24"/>
  <c r="F74" i="24"/>
  <c r="K72" i="24"/>
  <c r="G72" i="24"/>
  <c r="K71" i="24"/>
  <c r="A72" i="24"/>
  <c r="B72" i="24"/>
  <c r="C72" i="24"/>
  <c r="D72" i="24"/>
  <c r="E72" i="24"/>
  <c r="F72" i="24"/>
  <c r="G29" i="23"/>
  <c r="F29" i="23"/>
  <c r="D21" i="23"/>
  <c r="E21" i="23"/>
  <c r="F21" i="23"/>
  <c r="G21" i="23"/>
  <c r="H21" i="23"/>
  <c r="I21" i="23"/>
  <c r="J21" i="23"/>
  <c r="K21" i="23"/>
  <c r="L21" i="23"/>
  <c r="M21" i="23"/>
  <c r="N21" i="23"/>
  <c r="O21" i="23"/>
  <c r="P21" i="23"/>
  <c r="Q21" i="23"/>
  <c r="R21" i="23"/>
  <c r="D22" i="23"/>
  <c r="E22" i="23"/>
  <c r="F22" i="23"/>
  <c r="G22" i="23"/>
  <c r="H22" i="23"/>
  <c r="I22" i="23"/>
  <c r="J22" i="23"/>
  <c r="K22" i="23"/>
  <c r="L22" i="23"/>
  <c r="M22" i="23"/>
  <c r="N22" i="23"/>
  <c r="O22" i="23"/>
  <c r="P22" i="23"/>
  <c r="Q22" i="23"/>
  <c r="R22" i="23"/>
  <c r="D23" i="23"/>
  <c r="E23" i="23"/>
  <c r="F23" i="23"/>
  <c r="G23" i="23"/>
  <c r="H23" i="23"/>
  <c r="I23" i="23"/>
  <c r="J23" i="23"/>
  <c r="K23" i="23"/>
  <c r="L23" i="23"/>
  <c r="M23" i="23"/>
  <c r="N23" i="23"/>
  <c r="O23" i="23"/>
  <c r="P23" i="23"/>
  <c r="Q23" i="23"/>
  <c r="R23" i="23"/>
  <c r="D24" i="23"/>
  <c r="E24" i="23"/>
  <c r="F24" i="23"/>
  <c r="G24" i="23"/>
  <c r="H24" i="23"/>
  <c r="I24" i="23"/>
  <c r="J24" i="23"/>
  <c r="K24" i="23"/>
  <c r="L24" i="23"/>
  <c r="M24" i="23"/>
  <c r="N24" i="23"/>
  <c r="O24" i="23"/>
  <c r="P24" i="23"/>
  <c r="Q24" i="23"/>
  <c r="R24" i="23"/>
  <c r="D25" i="23"/>
  <c r="E25" i="23"/>
  <c r="F25" i="23"/>
  <c r="G25" i="23"/>
  <c r="H25" i="23"/>
  <c r="I25" i="23"/>
  <c r="J25" i="23"/>
  <c r="K25" i="23"/>
  <c r="L25" i="23"/>
  <c r="M25" i="23"/>
  <c r="N25" i="23"/>
  <c r="O25" i="23"/>
  <c r="P25" i="23"/>
  <c r="Q25" i="23"/>
  <c r="R25" i="23"/>
  <c r="D26" i="23"/>
  <c r="E26" i="23"/>
  <c r="F26" i="23"/>
  <c r="G26" i="23"/>
  <c r="H26" i="23"/>
  <c r="I26" i="23"/>
  <c r="J26" i="23"/>
  <c r="K26" i="23"/>
  <c r="L26" i="23"/>
  <c r="M26" i="23"/>
  <c r="N26" i="23"/>
  <c r="O26" i="23"/>
  <c r="P26" i="23"/>
  <c r="Q26" i="23"/>
  <c r="R26" i="23"/>
  <c r="D27" i="23"/>
  <c r="E27" i="23"/>
  <c r="F27" i="23"/>
  <c r="G27" i="23"/>
  <c r="H27" i="23"/>
  <c r="I27" i="23"/>
  <c r="J27" i="23"/>
  <c r="K27" i="23"/>
  <c r="L27" i="23"/>
  <c r="M27" i="23"/>
  <c r="N27" i="23"/>
  <c r="O27" i="23"/>
  <c r="P27" i="23"/>
  <c r="Q27" i="23"/>
  <c r="R27" i="23"/>
  <c r="D28" i="23"/>
  <c r="E28" i="23"/>
  <c r="F28" i="23"/>
  <c r="G28" i="23"/>
  <c r="H28" i="23"/>
  <c r="I28" i="23"/>
  <c r="J28" i="23"/>
  <c r="K28" i="23"/>
  <c r="L28" i="23"/>
  <c r="M28" i="23"/>
  <c r="N28" i="23"/>
  <c r="O28" i="23"/>
  <c r="P28" i="23"/>
  <c r="Q28" i="23"/>
  <c r="R28" i="23"/>
  <c r="D29" i="23"/>
  <c r="E29" i="23"/>
  <c r="H29" i="23"/>
  <c r="I29" i="23"/>
  <c r="J29" i="23"/>
  <c r="K29" i="23"/>
  <c r="L29" i="23"/>
  <c r="M29" i="23"/>
  <c r="N29" i="23"/>
  <c r="O29" i="23"/>
  <c r="P29" i="23"/>
  <c r="Q29" i="23"/>
  <c r="R29" i="23"/>
  <c r="D30" i="23"/>
  <c r="E30" i="23"/>
  <c r="F30" i="23"/>
  <c r="G30" i="23"/>
  <c r="H30" i="23"/>
  <c r="I30" i="23"/>
  <c r="J30" i="23"/>
  <c r="K30" i="23"/>
  <c r="L30" i="23"/>
  <c r="M30" i="23"/>
  <c r="N30" i="23"/>
  <c r="O30" i="23"/>
  <c r="P30" i="23"/>
  <c r="Q30" i="23"/>
  <c r="R30" i="23"/>
  <c r="D31" i="23"/>
  <c r="E31" i="23"/>
  <c r="F31" i="23"/>
  <c r="G31" i="23"/>
  <c r="H31" i="23"/>
  <c r="I31" i="23"/>
  <c r="J31" i="23"/>
  <c r="K31" i="23"/>
  <c r="L31" i="23"/>
  <c r="M31" i="23"/>
  <c r="N31" i="23"/>
  <c r="O31" i="23"/>
  <c r="P31" i="23"/>
  <c r="Q31" i="23"/>
  <c r="R31" i="23"/>
  <c r="D32" i="23"/>
  <c r="E32" i="23"/>
  <c r="F32" i="23"/>
  <c r="G32" i="23"/>
  <c r="H32" i="23"/>
  <c r="I32" i="23"/>
  <c r="J32" i="23"/>
  <c r="K32" i="23"/>
  <c r="L32" i="23"/>
  <c r="M32" i="23"/>
  <c r="N32" i="23"/>
  <c r="O32" i="23"/>
  <c r="P32" i="23"/>
  <c r="Q32" i="23"/>
  <c r="R32" i="23"/>
  <c r="C21" i="23"/>
  <c r="A21" i="23"/>
  <c r="E15" i="23"/>
  <c r="H15" i="23"/>
  <c r="I15" i="23"/>
  <c r="J15" i="23"/>
  <c r="D20" i="23"/>
  <c r="E20" i="23"/>
  <c r="F20" i="23"/>
  <c r="G20" i="23"/>
  <c r="H20" i="23"/>
  <c r="I20" i="23"/>
  <c r="J20" i="23"/>
  <c r="K20" i="23"/>
  <c r="L20" i="23"/>
  <c r="M20" i="23"/>
  <c r="N20" i="23"/>
  <c r="O20" i="23"/>
  <c r="P20" i="23"/>
  <c r="Q20" i="23"/>
  <c r="C20" i="23"/>
  <c r="A20" i="23"/>
  <c r="B15" i="23"/>
  <c r="F70" i="24"/>
  <c r="I70" i="24"/>
  <c r="B70" i="24"/>
  <c r="F69" i="24"/>
  <c r="I69" i="24"/>
  <c r="F68" i="24"/>
  <c r="I68" i="24"/>
  <c r="F67" i="24"/>
  <c r="I67" i="24"/>
  <c r="F66" i="24"/>
  <c r="I66" i="24"/>
  <c r="J65" i="24"/>
  <c r="F65" i="24"/>
  <c r="I65" i="24"/>
  <c r="F64" i="24"/>
  <c r="J64" i="24"/>
  <c r="I64" i="24"/>
  <c r="J63" i="24"/>
  <c r="F63" i="24"/>
  <c r="I63" i="24"/>
  <c r="J62" i="24"/>
  <c r="F62" i="24"/>
  <c r="I62" i="24"/>
  <c r="E61" i="24"/>
  <c r="J61" i="24"/>
  <c r="F60" i="24"/>
  <c r="G60" i="24"/>
  <c r="F59" i="24"/>
  <c r="G59" i="24"/>
  <c r="B59" i="24"/>
  <c r="I47" i="24"/>
  <c r="C47" i="24"/>
  <c r="K47" i="24"/>
  <c r="L47" i="24"/>
  <c r="M47" i="24"/>
  <c r="N47" i="24"/>
  <c r="O47" i="24"/>
  <c r="P47" i="24"/>
  <c r="Q47" i="24"/>
  <c r="C48" i="24"/>
  <c r="D48" i="24"/>
  <c r="E48" i="24"/>
  <c r="F48" i="24"/>
  <c r="I48" i="24"/>
  <c r="K48" i="24"/>
  <c r="L48" i="24"/>
  <c r="M48" i="24"/>
  <c r="N48" i="24"/>
  <c r="O48" i="24"/>
  <c r="P48" i="24"/>
  <c r="Q48" i="24"/>
  <c r="C49" i="24"/>
  <c r="D49" i="24"/>
  <c r="E49" i="24"/>
  <c r="F49" i="24"/>
  <c r="I49" i="24"/>
  <c r="K49" i="24"/>
  <c r="L49" i="24"/>
  <c r="M49" i="24"/>
  <c r="N49" i="24"/>
  <c r="O49" i="24"/>
  <c r="P49" i="24"/>
  <c r="B47" i="24"/>
  <c r="A47" i="24"/>
  <c r="A20" i="24"/>
  <c r="A34" i="24"/>
  <c r="A43" i="24"/>
  <c r="B20" i="24"/>
  <c r="B34" i="24"/>
  <c r="B43" i="24"/>
  <c r="C43" i="24"/>
  <c r="G43" i="24"/>
  <c r="H43" i="24"/>
  <c r="I43" i="24"/>
  <c r="J43" i="24"/>
  <c r="K43" i="24"/>
  <c r="L43" i="24"/>
  <c r="M43" i="24"/>
  <c r="N43" i="24"/>
  <c r="O43" i="24"/>
  <c r="P43" i="24"/>
  <c r="Q43" i="24"/>
  <c r="C44" i="24"/>
  <c r="D44" i="24"/>
  <c r="E44" i="24"/>
  <c r="F44" i="24"/>
  <c r="G44" i="24"/>
  <c r="H44" i="24"/>
  <c r="I44" i="24"/>
  <c r="J44" i="24"/>
  <c r="K44" i="24"/>
  <c r="L44" i="24"/>
  <c r="M44" i="24"/>
  <c r="N44" i="24"/>
  <c r="O44" i="24"/>
  <c r="P44" i="24"/>
  <c r="Q44" i="24"/>
  <c r="C45" i="24"/>
  <c r="D45" i="24"/>
  <c r="E45" i="24"/>
  <c r="F45" i="24"/>
  <c r="G45" i="24"/>
  <c r="H45" i="24"/>
  <c r="I45" i="24"/>
  <c r="J45" i="24"/>
  <c r="K45" i="24"/>
  <c r="L45" i="24"/>
  <c r="M45" i="24"/>
  <c r="N45" i="24"/>
  <c r="O45" i="24"/>
  <c r="P45" i="24"/>
  <c r="Q45" i="24"/>
  <c r="C46" i="24"/>
  <c r="D46" i="24"/>
  <c r="E46" i="24"/>
  <c r="F46" i="24"/>
  <c r="G46" i="24"/>
  <c r="H46" i="24"/>
  <c r="I46" i="24"/>
  <c r="J46" i="24"/>
  <c r="K46" i="24"/>
  <c r="L46" i="24"/>
  <c r="M46" i="24"/>
  <c r="N46" i="24"/>
  <c r="O46" i="24"/>
  <c r="P46" i="24"/>
  <c r="Q46" i="24"/>
  <c r="D42" i="24"/>
  <c r="F42" i="24"/>
  <c r="F41" i="24"/>
  <c r="I41" i="24"/>
  <c r="F40" i="24"/>
  <c r="I40" i="24"/>
  <c r="F39" i="24"/>
  <c r="G39" i="24"/>
  <c r="F38" i="24"/>
  <c r="H38" i="24"/>
  <c r="J38" i="24"/>
  <c r="D37" i="24"/>
  <c r="F37" i="24"/>
  <c r="I37" i="24"/>
  <c r="F36" i="24"/>
  <c r="G36" i="24"/>
  <c r="D35" i="24"/>
  <c r="F35" i="24"/>
  <c r="F33" i="24"/>
  <c r="H33" i="24"/>
  <c r="F32" i="24"/>
  <c r="I32" i="24"/>
  <c r="F31" i="24"/>
  <c r="I31" i="24"/>
  <c r="F30" i="24"/>
  <c r="G30" i="24"/>
  <c r="J30" i="24"/>
  <c r="F29" i="24"/>
  <c r="H29" i="24"/>
  <c r="F28" i="24"/>
  <c r="I28" i="24"/>
  <c r="F27" i="24"/>
  <c r="G27" i="24"/>
  <c r="J27" i="24"/>
  <c r="F26" i="24"/>
  <c r="G26" i="24"/>
  <c r="J26" i="24"/>
  <c r="F25" i="24"/>
  <c r="H25" i="24"/>
  <c r="F24" i="24"/>
  <c r="I24" i="24"/>
  <c r="F23" i="24"/>
  <c r="I23" i="24"/>
  <c r="J22" i="24"/>
  <c r="F22" i="24"/>
  <c r="I22" i="24"/>
  <c r="F21" i="24"/>
  <c r="G21" i="24"/>
  <c r="J21" i="24"/>
  <c r="F20" i="24"/>
  <c r="G20" i="24"/>
  <c r="J20" i="24"/>
  <c r="F15" i="24"/>
  <c r="H59" i="24"/>
  <c r="I59" i="24"/>
  <c r="J59" i="24"/>
  <c r="J60" i="24"/>
  <c r="I60" i="24"/>
  <c r="H60" i="24"/>
  <c r="F61" i="24"/>
  <c r="B66" i="24"/>
  <c r="H62" i="24"/>
  <c r="H63" i="24"/>
  <c r="H64" i="24"/>
  <c r="H65" i="24"/>
  <c r="H20" i="24"/>
  <c r="I38" i="24"/>
  <c r="I21" i="24"/>
  <c r="G23" i="24"/>
  <c r="J23" i="24"/>
  <c r="H26" i="24"/>
  <c r="I26" i="24"/>
  <c r="I20" i="24"/>
  <c r="I27" i="24"/>
  <c r="I36" i="24"/>
  <c r="G31" i="24"/>
  <c r="J31" i="24"/>
  <c r="H21" i="24"/>
  <c r="H27" i="24"/>
  <c r="I29" i="24"/>
  <c r="G40" i="24"/>
  <c r="H23" i="24"/>
  <c r="I25" i="24"/>
  <c r="H30" i="24"/>
  <c r="H31" i="24"/>
  <c r="I33" i="24"/>
  <c r="H39" i="24"/>
  <c r="J39" i="24"/>
  <c r="H40" i="24"/>
  <c r="J40" i="24"/>
  <c r="I30" i="24"/>
  <c r="H36" i="24"/>
  <c r="I39" i="24"/>
  <c r="J35" i="24"/>
  <c r="H35" i="24"/>
  <c r="G35" i="24"/>
  <c r="I35" i="24"/>
  <c r="H42" i="24"/>
  <c r="J42" i="24"/>
  <c r="G42" i="24"/>
  <c r="I42" i="24"/>
  <c r="J37" i="24"/>
  <c r="G37" i="24"/>
  <c r="G41" i="24"/>
  <c r="J36" i="24"/>
  <c r="H37" i="24"/>
  <c r="G38" i="24"/>
  <c r="H41" i="24"/>
  <c r="J41" i="24"/>
  <c r="G24" i="24"/>
  <c r="J24" i="24"/>
  <c r="G32" i="24"/>
  <c r="J32" i="24"/>
  <c r="H24" i="24"/>
  <c r="H28" i="24"/>
  <c r="G29" i="24"/>
  <c r="J29" i="24"/>
  <c r="H32" i="24"/>
  <c r="G33" i="24"/>
  <c r="J33" i="24"/>
  <c r="G28" i="24"/>
  <c r="J28" i="24"/>
  <c r="G25" i="24"/>
  <c r="J25" i="24"/>
  <c r="D85" i="15"/>
  <c r="D77" i="15"/>
  <c r="D53" i="15"/>
  <c r="D31" i="15"/>
  <c r="D86" i="15"/>
  <c r="D32" i="15"/>
  <c r="F43" i="8"/>
  <c r="I61" i="24"/>
  <c r="B61" i="24"/>
  <c r="H61" i="24"/>
</calcChain>
</file>

<file path=xl/comments1.xml><?xml version="1.0" encoding="utf-8"?>
<comments xmlns="http://schemas.openxmlformats.org/spreadsheetml/2006/main">
  <authors>
    <author>Francis</author>
  </authors>
  <commentList>
    <comment ref="C63" authorId="0" shapeId="0">
      <text>
        <r>
          <rPr>
            <b/>
            <sz val="9"/>
            <color indexed="81"/>
            <rFont val="Tahoma"/>
            <family val="2"/>
          </rPr>
          <t>Francis:</t>
        </r>
        <r>
          <rPr>
            <sz val="9"/>
            <color indexed="81"/>
            <rFont val="Tahoma"/>
            <family val="2"/>
          </rPr>
          <t xml:space="preserve">
educacion en genero
y comunicación
</t>
        </r>
      </text>
    </comment>
    <comment ref="C64" authorId="0" shapeId="0">
      <text>
        <r>
          <rPr>
            <b/>
            <sz val="9"/>
            <color indexed="81"/>
            <rFont val="Tahoma"/>
            <family val="2"/>
          </rPr>
          <t>Francis:</t>
        </r>
        <r>
          <rPr>
            <sz val="9"/>
            <color indexed="81"/>
            <rFont val="Tahoma"/>
            <family val="2"/>
          </rPr>
          <t xml:space="preserve">
educacion en genero y comunicación
</t>
        </r>
      </text>
    </comment>
  </commentList>
</comments>
</file>

<file path=xl/sharedStrings.xml><?xml version="1.0" encoding="utf-8"?>
<sst xmlns="http://schemas.openxmlformats.org/spreadsheetml/2006/main" count="649" uniqueCount="495">
  <si>
    <t>Unidad Rectora</t>
  </si>
  <si>
    <t xml:space="preserve">MINISTERIO DE LA MUJER </t>
  </si>
  <si>
    <t>Unidad Ejecutora:</t>
  </si>
  <si>
    <t>DIRECCION DE PROMOCION DE LOS DERECHOS A LA SALUD INTEGRAL</t>
  </si>
  <si>
    <t>Eje Estratégico: END 2010  2030</t>
  </si>
  <si>
    <t>SOCIEDAD CON IGUALDAD DE DERECHOS Y OPORTUNIDADES</t>
  </si>
  <si>
    <t>Eje Estratégico: PEI 2016  2020</t>
  </si>
  <si>
    <t xml:space="preserve">IGUALDAD Y EQUIDAD DE GENERO </t>
  </si>
  <si>
    <t>Objetivo General : END 2010  2030</t>
  </si>
  <si>
    <t>SALUD Y SEGURIDAD SOCIAL INTEGRAL</t>
  </si>
  <si>
    <t>Objetivos Estrategicos : PEI 2016  2020</t>
  </si>
  <si>
    <t xml:space="preserve"> EJERCICIO PLENO DE LOS DERECHOS DE LA MUJER.</t>
  </si>
  <si>
    <t>Promocion de los Derechos a la Salud Integral, Salud Sexual y  Reproductiva de la Mujer </t>
  </si>
  <si>
    <t xml:space="preserve">Promocion de los derechos a la Salud integral de la mujer </t>
  </si>
  <si>
    <t>Dirección de Salud</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</si>
  <si>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</si>
  <si>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</si>
  <si>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</si>
  <si>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</si>
  <si>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</si>
  <si>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</si>
  <si>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</si>
  <si>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</si>
  <si>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</si>
  <si>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</si>
  <si>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</si>
  <si>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</si>
  <si>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</si>
  <si>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</si>
  <si>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Vigilancia social de la aplicación de la Ley General de Salud y su marco regulatorio con énfasis en la salud de las mujeres .</t>
  </si>
  <si>
    <t>Informes</t>
  </si>
  <si>
    <t>x</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</si>
  <si>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</si>
  <si>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</si>
  <si>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</si>
  <si>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</si>
  <si>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</si>
  <si>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</si>
  <si>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</si>
  <si>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</si>
  <si>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</si>
  <si>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</si>
  <si>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</si>
  <si>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</si>
  <si>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</si>
  <si>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</si>
  <si>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</si>
  <si>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</si>
  <si>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</si>
  <si>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Programado en el POA</t>
  </si>
  <si>
    <t>Realizar un Seminario Internacional</t>
  </si>
  <si>
    <t>a losfines de diseñar e implemental</t>
  </si>
  <si>
    <t xml:space="preserve">Informe de </t>
  </si>
  <si>
    <t>*Burocracia</t>
  </si>
  <si>
    <t>Seminario Internacional Salud</t>
  </si>
  <si>
    <t xml:space="preserve">mecanismos de proteccion de </t>
  </si>
  <si>
    <t xml:space="preserve">Personas </t>
  </si>
  <si>
    <t>Investigacion</t>
  </si>
  <si>
    <t>Institucional</t>
  </si>
  <si>
    <t>Integral de la Mujer y Discapacidad</t>
  </si>
  <si>
    <t xml:space="preserve">personas con discapacidad con </t>
  </si>
  <si>
    <t>publicado</t>
  </si>
  <si>
    <t>enfasis en mujeres y niñas.</t>
  </si>
  <si>
    <t>Actividades y sus Atributos</t>
  </si>
  <si>
    <t>Inversion/Trimestre (RD $)</t>
  </si>
  <si>
    <t xml:space="preserve">Forma de </t>
  </si>
  <si>
    <t>Est. P</t>
  </si>
  <si>
    <t xml:space="preserve">Actividades </t>
  </si>
  <si>
    <t>Presupuesto por Actividad</t>
  </si>
  <si>
    <t>Identificacion</t>
  </si>
  <si>
    <t>Costo Unitario</t>
  </si>
  <si>
    <t>Monto (RD)</t>
  </si>
  <si>
    <t>Enr-Mar</t>
  </si>
  <si>
    <t xml:space="preserve">Abr-Jun </t>
  </si>
  <si>
    <t>Jul-Sept</t>
  </si>
  <si>
    <t>Financiamiento</t>
  </si>
  <si>
    <t>Prng.</t>
  </si>
  <si>
    <t>Objt.</t>
  </si>
  <si>
    <t>Refrigerio</t>
  </si>
  <si>
    <t>Almuerzo</t>
  </si>
  <si>
    <t>Pasage Aereo</t>
  </si>
  <si>
    <t>Alojamiento</t>
  </si>
  <si>
    <t xml:space="preserve">Viaticos </t>
  </si>
  <si>
    <t>Sistematizacion</t>
  </si>
  <si>
    <t>Seminario</t>
  </si>
  <si>
    <t xml:space="preserve">Boligrafos </t>
  </si>
  <si>
    <t>*</t>
  </si>
  <si>
    <t>Mmujer</t>
  </si>
  <si>
    <t xml:space="preserve">Gafetes </t>
  </si>
  <si>
    <t xml:space="preserve">Libretas Rayadas </t>
  </si>
  <si>
    <t>Carpeta  con borsillos</t>
  </si>
  <si>
    <t xml:space="preserve">Bultos de tela </t>
  </si>
  <si>
    <t xml:space="preserve">Salon </t>
  </si>
  <si>
    <t xml:space="preserve">Audio Visual </t>
  </si>
  <si>
    <t xml:space="preserve">Moderador </t>
  </si>
  <si>
    <t>Promocion  de Salud Sexual y Reproductiva </t>
  </si>
  <si>
    <t>Jóvenes sensibilizados para la prevencion de embarazo en adolescentes, ITS, violencia, genero, valores, autoestima, proyecto de vida,entre otros.</t>
  </si>
  <si>
    <t>Número de personas capacitadas y sensibilizadas.</t>
  </si>
  <si>
    <t>Informe de listas de participantes, fotos</t>
  </si>
  <si>
    <t>Resma Papel Bond 81/2x11</t>
  </si>
  <si>
    <t>Fondo General</t>
  </si>
  <si>
    <t>paquetes Foami</t>
  </si>
  <si>
    <t>Sacapuntas Electricos</t>
  </si>
  <si>
    <t>cajas Lapices de Carbónn</t>
  </si>
  <si>
    <t>Cajas  Vasos conicos desechables</t>
  </si>
  <si>
    <t>Faldos Papel Higienico</t>
  </si>
  <si>
    <t>Chancletas de goma</t>
  </si>
  <si>
    <t xml:space="preserve"> cajas Boligrafos</t>
  </si>
  <si>
    <t xml:space="preserve"> faldos  Papel de mano </t>
  </si>
  <si>
    <t>Cartulina</t>
  </si>
  <si>
    <t>caja Gafetes</t>
  </si>
  <si>
    <t>UHU en pasta</t>
  </si>
  <si>
    <t>UHU liquido</t>
  </si>
  <si>
    <t>resma Papel cartulina 81/2x11</t>
  </si>
  <si>
    <t>Meta</t>
  </si>
  <si>
    <t>Alimentación  Refrigerios y almuerzos</t>
  </si>
  <si>
    <t>0 1</t>
  </si>
  <si>
    <t>2 facilitadores Talleres a  $8,000.00 cada dia</t>
  </si>
  <si>
    <t>0 4</t>
  </si>
  <si>
    <t>Pago de transporte 30 participantes. $200.00</t>
  </si>
  <si>
    <r>
      <t xml:space="preserve"> </t>
    </r>
    <r>
      <rPr>
        <sz val="11"/>
        <color indexed="8"/>
        <rFont val="Calibri"/>
        <family val="2"/>
      </rPr>
      <t>Viaticos 1 Tecnicos</t>
    </r>
  </si>
  <si>
    <t xml:space="preserve"> Viaticos 1 Chofer</t>
  </si>
  <si>
    <t>Combustible galones de combustible</t>
  </si>
  <si>
    <t>0 2</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</si>
  <si>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</si>
  <si>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</si>
  <si>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</si>
  <si>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</si>
  <si>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</si>
  <si>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</si>
  <si>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</si>
  <si>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</si>
  <si>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r>
      <t xml:space="preserve">Coordinación interinstitucional e intersectorial en materia de salud integral de adolescentes  </t>
    </r>
    <r>
      <rPr>
        <sz val="11"/>
        <rFont val="Calibri"/>
        <family val="2"/>
      </rPr>
      <t>y Plan Nacional de Prevencion de Embarazo</t>
    </r>
  </si>
  <si>
    <t>Formar comités de apoyo al Centro  y dar seguimiento a los comités creados en las areas de implementación del Proyecto M.Mujer/KOICA.</t>
  </si>
  <si>
    <t>Número de instituciones vinculadas</t>
  </si>
  <si>
    <t xml:space="preserve">Actividades y sus  Atributos </t>
  </si>
  <si>
    <t>Actividades</t>
  </si>
  <si>
    <t xml:space="preserve">Fuente de Financiamiento </t>
  </si>
  <si>
    <t xml:space="preserve">Est. Programática </t>
  </si>
  <si>
    <t xml:space="preserve">Indentificacion </t>
  </si>
  <si>
    <t>Costo Unitario (RD$)</t>
  </si>
  <si>
    <t>Realizar  4 reuniones periodicas con el comité de apoyo del Centro de Salud Integral de Adolescentes,  revisión documentos.</t>
  </si>
  <si>
    <t xml:space="preserve">Refrigerios </t>
  </si>
  <si>
    <t>Almuerzos</t>
  </si>
  <si>
    <t xml:space="preserve">Realizar 10  visitas de  seguimiento a los comites locales de las áreas de implemetación  del Proyecto Mmujer/KOICA. </t>
  </si>
  <si>
    <t>1 Encargada</t>
  </si>
  <si>
    <t>1 Tecnicos</t>
  </si>
  <si>
    <t>1 Chofer</t>
  </si>
  <si>
    <t>Combustible</t>
  </si>
  <si>
    <t xml:space="preserve">Diseño e impresión de material educativo. Diseñar e imprimir Brochures de Promoción del Centro, Prevención de Embarazo en Adolescentes,  Auto Estima y   Proyecto de Vida, imágenes educativas para areas de exhibición Centro  Promoción de Salud Integral de Adolescentes.                                                               Confección  de Poloshirt serigrafiados. Confeccionar  Poloshirt serigrafiados con nombre del Centro </t>
  </si>
  <si>
    <t>Diseño e impresion brochure de Promoción del Centro</t>
  </si>
  <si>
    <t>Impresión Brochure Prevención de Embarazo.</t>
  </si>
  <si>
    <t>Impresión Brochure  Autoestima y proyecto de vida.</t>
  </si>
  <si>
    <t>Diseño e impresion de imágenes para áreas de exhibición del Centro  PSIA</t>
  </si>
  <si>
    <t>Elaboracion de Tshir Serigrafiado para ser entregados a los estudiantes que realicen los talleres de multiplicadores</t>
  </si>
  <si>
    <t>Elaboración de Poloshirt serigrafiado</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</si>
  <si>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</si>
  <si>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</si>
  <si>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</si>
  <si>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</si>
  <si>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</si>
  <si>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</si>
  <si>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</si>
  <si>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</si>
  <si>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</si>
  <si>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</si>
  <si>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</si>
  <si>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</si>
  <si>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</si>
  <si>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</si>
  <si>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</si>
  <si>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</si>
  <si>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</si>
  <si>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</si>
  <si>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Formulación de mejoras de procesos y de las estructuras organizativas de la institución.</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</si>
  <si>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</si>
  <si>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</si>
  <si>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Seguimiento al Programa de Mejoramiento de la Gestión  de la calidad  de manera articulada  con el Ministerio de Administración publica</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</si>
  <si>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</si>
  <si>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</si>
  <si>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</si>
  <si>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</si>
  <si>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</si>
  <si>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</si>
  <si>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</si>
  <si>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</si>
  <si>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</si>
  <si>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</si>
  <si>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</si>
  <si>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</si>
  <si>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</si>
  <si>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</si>
  <si>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</si>
  <si>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</si>
  <si>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</si>
  <si>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</si>
  <si>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</si>
  <si>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</si>
  <si>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</si>
  <si>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</si>
  <si>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</si>
  <si>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</si>
  <si>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</si>
  <si>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</si>
  <si>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</si>
  <si>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</si>
  <si>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</si>
  <si>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</si>
  <si>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</si>
  <si>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</si>
  <si>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</si>
  <si>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</si>
  <si>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</si>
  <si>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</si>
  <si>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</si>
  <si>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</si>
  <si>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</si>
  <si>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</si>
  <si>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</si>
  <si>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</si>
  <si>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</si>
  <si>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</si>
  <si>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</si>
  <si>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</si>
  <si>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</si>
  <si>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</si>
  <si>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</si>
  <si>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</si>
  <si>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</si>
  <si>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</si>
  <si>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</si>
  <si>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</si>
  <si>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</si>
  <si>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</si>
  <si>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</si>
  <si>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</si>
  <si>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</si>
  <si>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</si>
  <si>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</si>
  <si>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</si>
  <si>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</si>
  <si>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</si>
  <si>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</si>
  <si>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</si>
  <si>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</si>
  <si>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</si>
  <si>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</si>
  <si>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</si>
  <si>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</si>
  <si>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</si>
  <si>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</si>
  <si>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</si>
  <si>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</si>
  <si>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</si>
  <si>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</si>
  <si>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</si>
  <si>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</si>
  <si>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</si>
  <si>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</si>
  <si>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</si>
  <si>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</si>
  <si>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</si>
  <si>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</si>
  <si>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</si>
  <si>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</si>
  <si>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</si>
  <si>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</si>
  <si>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</si>
  <si>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</si>
  <si>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</si>
  <si>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</si>
  <si>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</si>
  <si>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</si>
  <si>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</si>
  <si>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</si>
  <si>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</si>
  <si>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</si>
  <si>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</si>
  <si>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 xml:space="preserve"> </t>
  </si>
  <si>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</si>
  <si>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</si>
  <si>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</si>
  <si>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</si>
  <si>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</si>
  <si>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</si>
  <si>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</si>
  <si>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</si>
  <si>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</si>
  <si>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</si>
  <si>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</si>
  <si>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</si>
  <si>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</si>
  <si>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</si>
  <si>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</si>
  <si>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</si>
  <si>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</si>
  <si>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</si>
  <si>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</si>
  <si>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</si>
  <si>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</si>
  <si>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</si>
  <si>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</si>
  <si>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</si>
  <si>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</si>
  <si>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</si>
  <si>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</si>
  <si>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</si>
  <si>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</si>
  <si>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</si>
  <si>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</si>
  <si>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</si>
  <si>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</si>
  <si>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</si>
  <si>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</si>
  <si>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</si>
  <si>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</si>
  <si>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</si>
  <si>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</si>
  <si>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</si>
  <si>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</si>
  <si>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</si>
  <si>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</si>
  <si>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</si>
  <si>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</si>
  <si>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</si>
  <si>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</si>
  <si>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</si>
  <si>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</si>
  <si>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</si>
  <si>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</si>
  <si>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</si>
  <si>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</si>
  <si>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</si>
  <si>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</si>
  <si>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</si>
  <si>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</si>
  <si>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</si>
  <si>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</si>
  <si>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</si>
  <si>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</si>
  <si>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</si>
  <si>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</si>
  <si>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</si>
  <si>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</si>
  <si>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</si>
  <si>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</si>
  <si>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</si>
  <si>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</si>
  <si>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</si>
  <si>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</si>
  <si>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</si>
  <si>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</si>
  <si>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</si>
  <si>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</si>
  <si>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</si>
  <si>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</si>
  <si>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</si>
  <si>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</si>
  <si>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</si>
  <si>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</si>
  <si>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</si>
  <si>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</si>
  <si>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</si>
  <si>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</si>
  <si>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</si>
  <si>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</si>
  <si>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</si>
  <si>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</si>
  <si>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</si>
  <si>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</si>
  <si>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Tabla No. 1</t>
  </si>
  <si>
    <t>PLAN ESTRATEGICO MINISTERIO DE LA MUJER  2015 2020</t>
  </si>
  <si>
    <t>ESTIMADO DE GASTOS DEMANDADOS PEI  AÑO 03</t>
  </si>
  <si>
    <t>POR EJE  Y OBJETIVOS ESTRATEGICOS</t>
  </si>
  <si>
    <t>LINEA DE ACCION Y  RESULTADOS</t>
  </si>
  <si>
    <t>(Valores en RD$)</t>
  </si>
  <si>
    <t xml:space="preserve"> EJE ESTRATEGICO  1: FORTALECIMIENTO INSTITUCIONAL</t>
  </si>
  <si>
    <t>Objetivos Estratégicos</t>
  </si>
  <si>
    <t xml:space="preserve">Lineas de Accion </t>
  </si>
  <si>
    <t xml:space="preserve">Resultados Esperados </t>
  </si>
  <si>
    <t>Total Gastos Demandados          Año 03</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</si>
  <si>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</si>
  <si>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</si>
  <si>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</si>
  <si>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</si>
  <si>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Planificacion y Desarrollo, RRHH, Administartiva Financiera.</t>
  </si>
  <si>
    <t>1.1.1.2 Incrementada la efectividad de la gestión institucional.</t>
  </si>
  <si>
    <t>Planificacion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</si>
  <si>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</si>
  <si>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</si>
  <si>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</si>
  <si>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</si>
  <si>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institucion y los medio de divulgacion.</t>
  </si>
  <si>
    <t xml:space="preserve">Servicios de Comunicaciones </t>
  </si>
  <si>
    <t>1.1.1.7 Reorganizada administrativa y físicamente toda la estructura  del Ministerio</t>
  </si>
  <si>
    <t>Administrativa Financiera, Planificacion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</si>
  <si>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</si>
  <si>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</si>
  <si>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</si>
  <si>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</si>
  <si>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</si>
  <si>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</si>
  <si>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</si>
  <si>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</si>
  <si>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</si>
  <si>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</si>
  <si>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</si>
  <si>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Coordinacion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</si>
  <si>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</si>
  <si>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</si>
  <si>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</si>
  <si>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</si>
  <si>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</si>
  <si>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</si>
  <si>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</si>
  <si>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</si>
  <si>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</si>
  <si>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</si>
  <si>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ESTRATEGICO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</si>
  <si>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</si>
  <si>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</si>
  <si>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</si>
  <si>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Defensoria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</si>
  <si>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</si>
  <si>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</si>
  <si>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</si>
  <si>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</si>
  <si>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</si>
  <si>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</si>
  <si>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 xml:space="preserve">servicios de Comunicaciones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</si>
  <si>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</si>
  <si>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</si>
  <si>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</si>
  <si>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</si>
  <si>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 xml:space="preserve">2.1.4.2  Reducidos los embarazos en adolescentes.  </t>
  </si>
  <si>
    <t>2.1.4.3 Mejorada la salud sexual y reproductiva de las mujeres.</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</si>
  <si>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</si>
  <si>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</si>
  <si>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Fomento de la igualdad de genero en la educación y capacitación</t>
  </si>
  <si>
    <t>2.1.5.4. Población sensibilizada y capacitada sobre Masculinidad</t>
  </si>
  <si>
    <t>2.1.5.5. Mujeres capacitadas en formacion politica</t>
  </si>
  <si>
    <t xml:space="preserve">2.1.5.6 Incrementado al acceso de las mujeres a la capacitación en las TICs, </t>
  </si>
  <si>
    <t>Tecnologia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</si>
  <si>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</si>
  <si>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</si>
  <si>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</si>
  <si>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</si>
  <si>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</si>
  <si>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ESTRATEGICO 3 : SISTEMA INTEGRAL DE PROCTECCION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</si>
  <si>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</si>
  <si>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</si>
  <si>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</si>
  <si>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Promocion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</si>
  <si>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</si>
  <si>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</si>
  <si>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Promocion y Defensa de los Derechos de la Mujer , OPM y OMM</t>
  </si>
  <si>
    <t>3.1.1.4 Mejorada la cobertura y atención de los servicios ofrecidos a las mujeres.</t>
  </si>
  <si>
    <t xml:space="preserve">Promocion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</si>
  <si>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</si>
  <si>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</si>
  <si>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</si>
  <si>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</si>
  <si>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</si>
  <si>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</si>
  <si>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proteccion y atención a las mujeres, sus hijos e hijas, victimas de violencia, mediante el aumento del numero de Casas de Acogida</t>
  </si>
  <si>
    <t>Coordinacion de Casas de Acogida</t>
  </si>
  <si>
    <t>3.1.3.2 Fortalecida   la capacidad de prevención y atención de las Oficinas Provinciales y municipales de la Mujer.</t>
  </si>
  <si>
    <t>Coordinacion de OPM y OMM</t>
  </si>
  <si>
    <t>3.1.3.3  Reducidos los índices de violencia contra las mujeres a nivel provincial.</t>
  </si>
  <si>
    <t>Promocion y Defensa de los Derechos de la Mujer, Coordinacion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</si>
  <si>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</si>
  <si>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</si>
  <si>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</si>
  <si>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Promocion y Defensa de los Derechos de la Mujer, </t>
  </si>
  <si>
    <t>3.1.4.2 Evaluado y reformulado el Plan Estratégico de CONAPLUVI.</t>
  </si>
  <si>
    <t>3.1.4.3 Mujeres egresadas de casas de acogida con un nuevo proyecto de vida.</t>
  </si>
  <si>
    <t>Promocion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</si>
  <si>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</si>
  <si>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</si>
  <si>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</si>
  <si>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</si>
  <si>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</si>
  <si>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</si>
  <si>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ESTRATEGICO 4 : SEGUIMIENTOS Y MONITOREO DE LOS CONVENIOS Y COMPROMISOS INTERNACIONALES</t>
  </si>
  <si>
    <t>Total Gastos Demandados          Año 01</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</si>
  <si>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</si>
  <si>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</si>
  <si>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</si>
  <si>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</si>
  <si>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ejecucion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</si>
  <si>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</si>
  <si>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</si>
  <si>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</si>
  <si>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</si>
  <si>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t>POA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</si>
</sst>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 #,##0_-;_-* &quot;-&quot;_-;_-@_-"/>
    <numFmt numFmtId="165" formatCode="_-* #,##0.00_-;\-* #,##0.00_-;_-* &quot;-&quot;??_-;_-@_-"/>
    <numFmt numFmtId="166" formatCode="#,##0.00\ &quot;€&quot;;[Red]\-#,##0.00\ &quot;€&quot;"/>
    <numFmt numFmtId="167" formatCode="_-* #,##0\ &quot;€&quot;_-;\-* #,##0\ &quot;€&quot;_-;_-* &quot;-&quot;\ &quot;€&quot;_-;_-@_-"/>
    <numFmt numFmtId="168" formatCode="_-* #,##0.00\ _€_-;\-* #,##0.00\ _€_-;_-* &quot;-&quot;??\ _€_-;_-@_-"/>
    <numFmt numFmtId="169" formatCode="_-[$€]* #,##0.00_-;\-[$€]* #,##0.00_-;_-[$€]* &quot;-&quot;??_-;_-@_-"/>
    <numFmt numFmtId="170" formatCode="_-* #,##0\ _€_-;\-* #,##0\ _€_-;_-* &quot;-&quot;??\ _€_-;_-@_-"/>
    <numFmt numFmtId="171" formatCode="_-* #,##0_-;\-* #,##0_-;_-* &quot;-&quot;??_-;_-@_-"/>
    <numFmt numFmtId="172" formatCode="#,##0.00;[Red]#,##0.00"/>
  </numFmts>
  <fonts count="44"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sz val="11"/>
      <color theme="1"/>
      <name val="Calibri"/>
      <family val="2"/>
      <scheme val="minor"/>
    </font>
    <font>
      <sz val="10"/>
      <name val="Arial"/>
      <family val="2"/>
    </font>
    <font>
      <sz val="11"/>
      <name val="Calibri"/>
      <family val="2"/>
      <scheme val="minor"/>
    </font>
    <font>
      <sz val="12"/>
      <name val="Arial"/>
      <family val="2"/>
    </font>
    <font>
      <b/>
      <sz val="14"/>
      <color theme="1"/>
      <name val="Arial"/>
      <family val="2"/>
    </font>
    <font>
      <b/>
      <sz val="11"/>
      <color theme="1"/>
      <name val="Arial"/>
      <family val="2"/>
    </font>
    <font>
      <sz val="14"/>
      <color theme="1"/>
      <name val="Arial"/>
      <family val="2"/>
    </font>
    <font>
      <sz val="14"/>
      <color rgb="FF000000"/>
      <name val="Arial"/>
      <family val="2"/>
    </font>
    <font>
      <sz val="14"/>
      <name val="Arial"/>
      <family val="2"/>
    </font>
    <font>
      <b/>
      <sz val="14"/>
      <color rgb="FF000000"/>
      <name val="Arial"/>
      <family val="2"/>
    </font>
    <font>
      <sz val="12"/>
      <color theme="1"/>
      <name val="Arial"/>
      <family val="2"/>
    </font>
    <font>
      <b/>
      <sz val="14"/>
      <name val="Arial"/>
      <family val="2"/>
    </font>
    <font>
      <sz val="12"/>
      <color rgb="FF000000"/>
      <name val="Arial"/>
      <family val="2"/>
    </font>
    <font>
      <b/>
      <sz val="13"/>
      <color theme="1"/>
      <name val="Arial"/>
      <family val="2"/>
    </font>
    <font>
      <sz val="14"/>
      <color theme="1"/>
      <name val="Calibri"/>
      <family val="2"/>
      <scheme val="minor"/>
    </font>
    <font>
      <b/>
      <i/>
      <sz val="13"/>
      <color theme="1"/>
      <name val="Calibri"/>
      <family val="2"/>
      <scheme val="minor"/>
    </font>
    <font>
      <sz val="13"/>
      <color theme="1"/>
      <name val="Calibri"/>
      <family val="2"/>
      <scheme val="minor"/>
    </font>
    <font>
      <b/>
      <sz val="13"/>
      <color theme="1"/>
      <name val="Calibri"/>
      <family val="2"/>
      <scheme val="minor"/>
    </font>
    <font>
      <b/>
      <i/>
      <sz val="14"/>
      <color theme="1"/>
      <name val="Calibri"/>
      <family val="2"/>
      <scheme val="minor"/>
    </font>
    <font>
      <b/>
      <sz val="12"/>
      <color theme="1"/>
      <name val="Calibri"/>
      <family val="2"/>
      <scheme val="minor"/>
    </font>
    <font>
      <b/>
      <sz val="11"/>
      <color theme="1"/>
      <name val="Arial Narrow"/>
      <family val="2"/>
    </font>
    <font>
      <sz val="10.5"/>
      <name val="Calibri"/>
      <family val="2"/>
      <scheme val="minor"/>
    </font>
    <font>
      <b/>
      <sz val="10"/>
      <color theme="1"/>
      <name val="Arial Narrow"/>
      <family val="2"/>
    </font>
    <font>
      <b/>
      <sz val="10"/>
      <color theme="1"/>
      <name val="Arial"/>
      <family val="2"/>
    </font>
    <font>
      <b/>
      <sz val="12"/>
      <color theme="1"/>
      <name val="Arial"/>
      <family val="2"/>
    </font>
    <font>
      <b/>
      <sz val="9"/>
      <color indexed="81"/>
      <name val="Tahoma"/>
      <family val="2"/>
    </font>
    <font>
      <sz val="9"/>
      <color indexed="81"/>
      <name val="Tahoma"/>
      <family val="2"/>
    </font>
    <font>
      <sz val="11"/>
      <color rgb="FFFF0000"/>
      <name val="Calibri"/>
      <family val="2"/>
      <scheme val="minor"/>
    </font>
    <font>
      <b/>
      <sz val="11"/>
      <color theme="3"/>
      <name val="Calibri"/>
      <family val="2"/>
      <scheme val="minor"/>
    </font>
    <font>
      <sz val="11"/>
      <color indexed="8"/>
      <name val="Calibri"/>
      <family val="2"/>
    </font>
    <font>
      <sz val="11"/>
      <color theme="3"/>
      <name val="Calibri"/>
      <family val="2"/>
      <scheme val="minor"/>
    </font>
    <font>
      <sz val="11"/>
      <name val="Calibri"/>
      <family val="2"/>
    </font>
    <font>
      <sz val="9"/>
      <color theme="1"/>
      <name val="Arial"/>
      <family val="2"/>
    </font>
    <font>
      <b/>
      <sz val="9"/>
      <color theme="1"/>
      <name val="Arial"/>
      <family val="2"/>
    </font>
    <font>
      <sz val="9"/>
      <name val="Arial"/>
      <family val="2"/>
    </font>
    <font>
      <b/>
      <sz val="9"/>
      <color theme="3"/>
      <name val="Arial"/>
      <family val="2"/>
    </font>
    <font>
      <b/>
      <sz val="9"/>
      <name val="Arial"/>
      <family val="2"/>
    </font>
    <font>
      <sz val="9"/>
      <color indexed="8"/>
      <name val="Arial"/>
      <family val="2"/>
    </font>
    <font>
      <sz val="9"/>
      <color rgb="FF333333"/>
      <name val="Arial"/>
      <family val="2"/>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rgb="FFEEFCF3"/>
        <bgColor indexed="64"/>
      </patternFill>
    </fill>
    <fill>
      <patternFill patternType="solid">
        <fgColor rgb="FF77AD97"/>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style="thin">
        <color auto="1"/>
      </left>
      <right style="medium">
        <color auto="1"/>
      </right>
      <top/>
      <bottom/>
      <diagonal/>
    </border>
    <border>
      <left style="medium">
        <color indexed="64"/>
      </left>
      <right style="medium">
        <color auto="1"/>
      </right>
      <top style="thin">
        <color indexed="64"/>
      </top>
      <bottom style="thin">
        <color indexed="64"/>
      </bottom>
      <diagonal/>
    </border>
    <border>
      <left/>
      <right style="thin">
        <color auto="1"/>
      </right>
      <top style="thin">
        <color auto="1"/>
      </top>
      <bottom style="medium">
        <color auto="1"/>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medium">
        <color indexed="64"/>
      </left>
      <right style="thin">
        <color indexed="64"/>
      </right>
      <top style="thin">
        <color indexed="64"/>
      </top>
      <bottom style="thick">
        <color rgb="FF006600"/>
      </bottom>
      <diagonal/>
    </border>
    <border>
      <left style="thin">
        <color indexed="64"/>
      </left>
      <right style="thin">
        <color indexed="64"/>
      </right>
      <top style="thin">
        <color indexed="64"/>
      </top>
      <bottom style="thick">
        <color rgb="FF006600"/>
      </bottom>
      <diagonal/>
    </border>
    <border>
      <left style="thin">
        <color indexed="64"/>
      </left>
      <right style="medium">
        <color indexed="64"/>
      </right>
      <top style="thin">
        <color indexed="64"/>
      </top>
      <bottom style="thick">
        <color rgb="FF006600"/>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rgb="FF426E5C"/>
      </left>
      <right style="thin">
        <color rgb="FF426E5C"/>
      </right>
      <top style="thin">
        <color rgb="FF426E5C"/>
      </top>
      <bottom/>
      <diagonal/>
    </border>
    <border>
      <left style="thin">
        <color rgb="FF426E5C"/>
      </left>
      <right style="thin">
        <color rgb="FF426E5C"/>
      </right>
      <top/>
      <bottom/>
      <diagonal/>
    </border>
    <border>
      <left style="thin">
        <color rgb="FF426E5C"/>
      </left>
      <right/>
      <top style="double">
        <color indexed="64"/>
      </top>
      <bottom style="thin">
        <color rgb="FF426E5C"/>
      </bottom>
      <diagonal/>
    </border>
    <border>
      <left/>
      <right/>
      <top style="double">
        <color indexed="64"/>
      </top>
      <bottom style="thin">
        <color rgb="FF426E5C"/>
      </bottom>
      <diagonal/>
    </border>
    <border>
      <left/>
      <right style="thin">
        <color rgb="FF426E5C"/>
      </right>
      <top style="double">
        <color indexed="64"/>
      </top>
      <bottom style="thin">
        <color rgb="FF426E5C"/>
      </bottom>
      <diagonal/>
    </border>
    <border>
      <left style="double">
        <color rgb="FF426E5C"/>
      </left>
      <right style="thin">
        <color rgb="FF426E5C"/>
      </right>
      <top style="thin">
        <color rgb="FF426E5C"/>
      </top>
      <bottom/>
      <diagonal/>
    </border>
    <border>
      <left style="double">
        <color rgb="FF426E5C"/>
      </left>
      <right style="thin">
        <color rgb="FF426E5C"/>
      </right>
      <top/>
      <bottom/>
      <diagonal/>
    </border>
    <border>
      <left style="thin">
        <color rgb="FF426E5C"/>
      </left>
      <right style="thin">
        <color indexed="64"/>
      </right>
      <top style="thin">
        <color rgb="FF426E5C"/>
      </top>
      <bottom/>
      <diagonal/>
    </border>
    <border>
      <left style="thin">
        <color rgb="FF426E5C"/>
      </left>
      <right style="thin">
        <color indexed="64"/>
      </right>
      <top/>
      <bottom/>
      <diagonal/>
    </border>
    <border>
      <left style="thin">
        <color rgb="FF426E5C"/>
      </left>
      <right style="thin">
        <color indexed="64"/>
      </right>
      <top/>
      <bottom style="thin">
        <color rgb="FF426E5C"/>
      </bottom>
      <diagonal/>
    </border>
    <border>
      <left style="thin">
        <color rgb="FF426E5C"/>
      </left>
      <right style="thin">
        <color rgb="FF426E5C"/>
      </right>
      <top style="double">
        <color rgb="FF426E5C"/>
      </top>
      <bottom/>
      <diagonal/>
    </border>
    <border>
      <left style="double">
        <color rgb="FF426E5C"/>
      </left>
      <right style="thin">
        <color rgb="FF426E5C"/>
      </right>
      <top style="double">
        <color rgb="FF426E5C"/>
      </top>
      <bottom/>
      <diagonal/>
    </border>
    <border>
      <left style="double">
        <color rgb="FF426E5C"/>
      </left>
      <right style="thin">
        <color rgb="FF426E5C"/>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top style="thin">
        <color indexed="64"/>
      </top>
      <bottom/>
      <diagonal/>
    </border>
    <border>
      <left/>
      <right style="thin">
        <color indexed="64"/>
      </right>
      <top/>
      <bottom/>
      <diagonal/>
    </border>
    <border>
      <left style="double">
        <color rgb="FF426E5C"/>
      </left>
      <right/>
      <top style="thin">
        <color rgb="FF426E5C"/>
      </top>
      <bottom/>
      <diagonal/>
    </border>
    <border>
      <left/>
      <right style="thin">
        <color rgb="FF426E5C"/>
      </right>
      <top style="thin">
        <color rgb="FF426E5C"/>
      </top>
      <bottom/>
      <diagonal/>
    </border>
    <border>
      <left style="double">
        <color rgb="FF426E5C"/>
      </left>
      <right/>
      <top/>
      <bottom/>
      <diagonal/>
    </border>
    <border>
      <left/>
      <right style="thin">
        <color rgb="FF426E5C"/>
      </right>
      <top/>
      <bottom/>
      <diagonal/>
    </border>
    <border>
      <left style="double">
        <color rgb="FF426E5C"/>
      </left>
      <right/>
      <top/>
      <bottom style="thin">
        <color rgb="FF426E5C"/>
      </bottom>
      <diagonal/>
    </border>
    <border>
      <left/>
      <right style="thin">
        <color rgb="FF426E5C"/>
      </right>
      <top/>
      <bottom style="thin">
        <color rgb="FF426E5C"/>
      </bottom>
      <diagonal/>
    </border>
    <border>
      <left style="thin">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thin">
        <color rgb="FF426E5C"/>
      </left>
      <right/>
      <top style="thin">
        <color rgb="FF426E5C"/>
      </top>
      <bottom style="thin">
        <color rgb="FF426E5C"/>
      </bottom>
      <diagonal/>
    </border>
    <border>
      <left/>
      <right/>
      <top style="thin">
        <color rgb="FF426E5C"/>
      </top>
      <bottom style="thin">
        <color rgb="FF426E5C"/>
      </bottom>
      <diagonal/>
    </border>
    <border>
      <left/>
      <right style="double">
        <color rgb="FF426E5C"/>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top style="double">
        <color rgb="FF426E5C"/>
      </top>
      <bottom/>
      <diagonal/>
    </border>
    <border>
      <left/>
      <right/>
      <top style="double">
        <color rgb="FF426E5C"/>
      </top>
      <bottom/>
      <diagonal/>
    </border>
    <border>
      <left/>
      <right style="double">
        <color rgb="FF426E5C"/>
      </right>
      <top style="double">
        <color rgb="FF426E5C"/>
      </top>
      <bottom/>
      <diagonal/>
    </border>
    <border>
      <left style="thin">
        <color rgb="FF426E5C"/>
      </left>
      <right/>
      <top/>
      <bottom style="thin">
        <color rgb="FF426E5C"/>
      </bottom>
      <diagonal/>
    </border>
    <border>
      <left/>
      <right/>
      <top/>
      <bottom style="thin">
        <color rgb="FF426E5C"/>
      </bottom>
      <diagonal/>
    </border>
    <border>
      <left/>
      <right style="double">
        <color rgb="FF426E5C"/>
      </right>
      <top/>
      <bottom style="thin">
        <color rgb="FF426E5C"/>
      </bottom>
      <diagonal/>
    </border>
    <border>
      <left style="thin">
        <color rgb="FF426E5C"/>
      </left>
      <right/>
      <top style="double">
        <color rgb="FF426E5C"/>
      </top>
      <bottom style="thin">
        <color rgb="FF426E5C"/>
      </bottom>
      <diagonal/>
    </border>
    <border>
      <left/>
      <right/>
      <top style="double">
        <color rgb="FF426E5C"/>
      </top>
      <bottom style="thin">
        <color rgb="FF426E5C"/>
      </bottom>
      <diagonal/>
    </border>
    <border>
      <left/>
      <right style="thin">
        <color rgb="FF426E5C"/>
      </right>
      <top style="double">
        <color rgb="FF426E5C"/>
      </top>
      <bottom style="thin">
        <color rgb="FF426E5C"/>
      </bottom>
      <diagonal/>
    </border>
    <border>
      <left style="thin">
        <color rgb="FF426E5C"/>
      </left>
      <right style="thin">
        <color rgb="FF426E5C"/>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rgb="FF426E5C"/>
      </left>
      <right/>
      <top/>
      <bottom/>
      <diagonal/>
    </border>
    <border>
      <left/>
      <right style="double">
        <color rgb="FF426E5C"/>
      </right>
      <top/>
      <bottom/>
      <diagonal/>
    </border>
  </borders>
  <cellStyleXfs count="49">
    <xf numFmtId="0" fontId="0" fillId="0" borderId="0"/>
    <xf numFmtId="0" fontId="5" fillId="0" borderId="0"/>
    <xf numFmtId="0" fontId="5" fillId="0" borderId="0"/>
    <xf numFmtId="0" fontId="5" fillId="0" borderId="0"/>
    <xf numFmtId="0" fontId="4" fillId="0" borderId="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0"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cellStyleXfs>
  <cellXfs count="889">
    <xf numFmtId="0" fontId="0" fillId="0" borderId="0" xfId="0"/>
    <xf numFmtId="0" fontId="1" fillId="0" borderId="0" xfId="0" applyFont="1"/>
    <xf numFmtId="0" fontId="0" fillId="0" borderId="19" xfId="0" applyBorder="1" applyAlignment="1">
      <alignment vertical="center"/>
    </xf>
    <xf numFmtId="0" fontId="0" fillId="0" borderId="19" xfId="0" applyBorder="1"/>
    <xf numFmtId="0" fontId="8" fillId="0" borderId="0" xfId="0" applyFont="1" applyBorder="1" applyAlignment="1">
      <alignment horizontal="center" vertical="top" wrapText="1"/>
    </xf>
    <xf numFmtId="0" fontId="9" fillId="5" borderId="19" xfId="0" applyFont="1" applyFill="1" applyBorder="1" applyAlignment="1">
      <alignment horizontal="center" vertical="center" wrapText="1"/>
    </xf>
    <xf numFmtId="0" fontId="9" fillId="3" borderId="18" xfId="0" applyFont="1" applyFill="1" applyBorder="1" applyAlignment="1">
      <alignment horizontal="center" vertical="center"/>
    </xf>
    <xf numFmtId="0" fontId="8"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4" fontId="9" fillId="3" borderId="1" xfId="0" applyNumberFormat="1" applyFont="1" applyFill="1" applyBorder="1" applyAlignment="1">
      <alignment horizontal="right" vertical="center" wrapText="1"/>
    </xf>
    <xf numFmtId="4" fontId="9" fillId="3" borderId="19" xfId="0" applyNumberFormat="1" applyFont="1" applyFill="1" applyBorder="1" applyAlignment="1">
      <alignment horizontal="right" vertical="center" wrapText="1"/>
    </xf>
    <xf numFmtId="4" fontId="0" fillId="6" borderId="0" xfId="0" applyNumberFormat="1" applyFill="1"/>
    <xf numFmtId="0" fontId="11" fillId="0" borderId="1" xfId="0" applyFont="1" applyBorder="1" applyAlignment="1">
      <alignment horizontal="justify" vertical="center"/>
    </xf>
    <xf numFmtId="0" fontId="7" fillId="7" borderId="0" xfId="0" applyFont="1" applyFill="1" applyBorder="1" applyAlignment="1">
      <alignment horizontal="justify" vertical="top" wrapText="1"/>
    </xf>
    <xf numFmtId="0" fontId="11" fillId="6" borderId="1" xfId="0" applyFont="1" applyFill="1" applyBorder="1" applyAlignment="1">
      <alignment horizontal="left" vertical="center" wrapText="1"/>
    </xf>
    <xf numFmtId="0" fontId="11" fillId="6" borderId="1" xfId="0" applyFont="1" applyFill="1" applyBorder="1" applyAlignment="1">
      <alignment horizontal="justify" vertical="center"/>
    </xf>
    <xf numFmtId="0" fontId="11" fillId="6" borderId="19" xfId="0" applyFont="1" applyFill="1" applyBorder="1" applyAlignment="1">
      <alignment horizontal="justify" vertical="center"/>
    </xf>
    <xf numFmtId="0" fontId="12" fillId="7" borderId="1" xfId="0" applyFont="1" applyFill="1" applyBorder="1" applyAlignment="1">
      <alignment horizontal="justify" vertical="center" wrapText="1"/>
    </xf>
    <xf numFmtId="0" fontId="12" fillId="6" borderId="1" xfId="0" applyFont="1" applyFill="1" applyBorder="1" applyAlignment="1">
      <alignment horizontal="justify" vertical="center" wrapText="1"/>
    </xf>
    <xf numFmtId="0" fontId="12" fillId="6" borderId="19" xfId="0" applyFont="1" applyFill="1" applyBorder="1" applyAlignment="1">
      <alignment horizontal="justify" vertical="center" wrapText="1"/>
    </xf>
    <xf numFmtId="0" fontId="10" fillId="0" borderId="18" xfId="0" applyFont="1" applyBorder="1" applyAlignment="1">
      <alignment vertical="center"/>
    </xf>
    <xf numFmtId="0" fontId="12" fillId="2" borderId="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0" fillId="0" borderId="0" xfId="0" applyBorder="1"/>
    <xf numFmtId="0" fontId="11" fillId="0" borderId="1" xfId="0" applyFont="1" applyBorder="1" applyAlignment="1">
      <alignment horizontal="justify" vertical="top"/>
    </xf>
    <xf numFmtId="0" fontId="10" fillId="6" borderId="18" xfId="0" applyFont="1" applyFill="1" applyBorder="1" applyAlignment="1">
      <alignment horizontal="center" vertical="center"/>
    </xf>
    <xf numFmtId="0" fontId="10" fillId="6" borderId="1" xfId="0" applyFont="1" applyFill="1" applyBorder="1" applyAlignment="1">
      <alignment horizontal="center" vertical="center"/>
    </xf>
    <xf numFmtId="4" fontId="10" fillId="6" borderId="1" xfId="0" applyNumberFormat="1" applyFont="1" applyFill="1" applyBorder="1" applyAlignment="1">
      <alignment horizontal="right"/>
    </xf>
    <xf numFmtId="4" fontId="10" fillId="6" borderId="19" xfId="0" applyNumberFormat="1" applyFont="1" applyFill="1" applyBorder="1" applyAlignment="1">
      <alignment horizontal="right"/>
    </xf>
    <xf numFmtId="0" fontId="11" fillId="0" borderId="1" xfId="0" applyFont="1" applyFill="1" applyBorder="1" applyAlignment="1">
      <alignment horizontal="justify" vertical="center"/>
    </xf>
    <xf numFmtId="0" fontId="10" fillId="6" borderId="18" xfId="0" applyFont="1" applyFill="1" applyBorder="1" applyAlignment="1">
      <alignment vertical="center"/>
    </xf>
    <xf numFmtId="0" fontId="10" fillId="6" borderId="1" xfId="0" applyFont="1" applyFill="1" applyBorder="1" applyAlignment="1">
      <alignment vertical="center"/>
    </xf>
    <xf numFmtId="4" fontId="10" fillId="6" borderId="1" xfId="0" applyNumberFormat="1" applyFont="1" applyFill="1" applyBorder="1" applyAlignment="1">
      <alignment vertical="center"/>
    </xf>
    <xf numFmtId="4" fontId="10" fillId="6" borderId="19" xfId="0" applyNumberFormat="1" applyFont="1" applyFill="1" applyBorder="1" applyAlignment="1">
      <alignment vertical="center"/>
    </xf>
    <xf numFmtId="0" fontId="12" fillId="7" borderId="1" xfId="0" applyFont="1" applyFill="1" applyBorder="1" applyAlignment="1">
      <alignment horizontal="justify" vertical="top" wrapText="1"/>
    </xf>
    <xf numFmtId="0" fontId="12" fillId="0" borderId="1" xfId="0" applyFont="1" applyBorder="1" applyAlignment="1">
      <alignment horizontal="justify" vertical="top" wrapText="1"/>
    </xf>
    <xf numFmtId="0" fontId="13" fillId="6" borderId="27" xfId="0" applyFont="1" applyFill="1" applyBorder="1" applyAlignment="1">
      <alignment horizontal="justify" vertical="center"/>
    </xf>
    <xf numFmtId="0" fontId="11" fillId="6" borderId="29" xfId="0" applyFont="1" applyFill="1" applyBorder="1" applyAlignment="1">
      <alignment horizontal="justify" vertical="center"/>
    </xf>
    <xf numFmtId="0" fontId="10" fillId="6" borderId="29" xfId="0" applyFont="1" applyFill="1" applyBorder="1" applyAlignment="1">
      <alignment vertical="center"/>
    </xf>
    <xf numFmtId="4" fontId="10" fillId="6" borderId="29" xfId="0" applyNumberFormat="1" applyFont="1" applyFill="1" applyBorder="1" applyAlignment="1">
      <alignment vertical="center"/>
    </xf>
    <xf numFmtId="4" fontId="10" fillId="6" borderId="30" xfId="0" applyNumberFormat="1" applyFont="1" applyFill="1" applyBorder="1" applyAlignment="1">
      <alignment vertical="center"/>
    </xf>
    <xf numFmtId="0" fontId="12" fillId="0" borderId="1" xfId="0" applyFont="1" applyFill="1" applyBorder="1" applyAlignment="1">
      <alignment horizontal="left" vertical="center" wrapText="1"/>
    </xf>
    <xf numFmtId="4" fontId="8" fillId="6" borderId="18" xfId="0" applyNumberFormat="1" applyFont="1" applyFill="1" applyBorder="1" applyAlignment="1">
      <alignment horizontal="right" vertical="center"/>
    </xf>
    <xf numFmtId="4" fontId="8" fillId="6" borderId="45" xfId="0" applyNumberFormat="1" applyFont="1" applyFill="1" applyBorder="1" applyAlignment="1">
      <alignment horizontal="right" vertical="center"/>
    </xf>
    <xf numFmtId="0" fontId="8" fillId="3" borderId="18" xfId="0" applyFont="1" applyFill="1" applyBorder="1" applyAlignment="1">
      <alignment horizontal="center" vertical="center"/>
    </xf>
    <xf numFmtId="4" fontId="10" fillId="3" borderId="1" xfId="0" applyNumberFormat="1" applyFont="1" applyFill="1" applyBorder="1" applyAlignment="1">
      <alignment vertical="center"/>
    </xf>
    <xf numFmtId="4" fontId="10" fillId="3" borderId="19" xfId="0" applyNumberFormat="1" applyFont="1" applyFill="1" applyBorder="1" applyAlignment="1">
      <alignment vertical="center"/>
    </xf>
    <xf numFmtId="0" fontId="10" fillId="0" borderId="1" xfId="0" applyFont="1" applyBorder="1" applyAlignment="1">
      <alignment horizontal="justify" vertical="center" wrapText="1"/>
    </xf>
    <xf numFmtId="0" fontId="12" fillId="7" borderId="15" xfId="0" applyFont="1" applyFill="1" applyBorder="1" applyAlignment="1">
      <alignment horizontal="justify" vertical="center" wrapText="1"/>
    </xf>
    <xf numFmtId="0" fontId="8" fillId="6" borderId="1" xfId="0" applyFont="1" applyFill="1" applyBorder="1" applyAlignment="1">
      <alignment vertical="center"/>
    </xf>
    <xf numFmtId="43" fontId="8" fillId="6" borderId="1" xfId="48" applyFont="1" applyFill="1" applyBorder="1" applyAlignment="1">
      <alignment vertical="center"/>
    </xf>
    <xf numFmtId="43" fontId="8" fillId="6" borderId="19" xfId="48" applyFont="1" applyFill="1" applyBorder="1" applyAlignment="1">
      <alignment vertical="center"/>
    </xf>
    <xf numFmtId="43" fontId="13" fillId="6" borderId="1" xfId="48" applyFont="1" applyFill="1" applyBorder="1" applyAlignment="1">
      <alignment vertical="center" wrapText="1"/>
    </xf>
    <xf numFmtId="43" fontId="13" fillId="6" borderId="19" xfId="48" applyFont="1" applyFill="1" applyBorder="1" applyAlignment="1">
      <alignment vertical="center" wrapText="1"/>
    </xf>
    <xf numFmtId="0" fontId="12" fillId="2" borderId="1" xfId="31" applyFont="1" applyFill="1" applyBorder="1" applyAlignment="1">
      <alignment horizontal="justify" vertical="center" wrapText="1"/>
    </xf>
    <xf numFmtId="0" fontId="8" fillId="6" borderId="18" xfId="0" applyFont="1" applyFill="1" applyBorder="1" applyAlignment="1">
      <alignment vertical="center"/>
    </xf>
    <xf numFmtId="43" fontId="8" fillId="6" borderId="1" xfId="0" applyNumberFormat="1" applyFont="1" applyFill="1" applyBorder="1" applyAlignment="1">
      <alignment horizontal="right" vertical="center"/>
    </xf>
    <xf numFmtId="43" fontId="8" fillId="6" borderId="19" xfId="0" applyNumberFormat="1" applyFont="1" applyFill="1" applyBorder="1" applyAlignment="1">
      <alignment vertical="center"/>
    </xf>
    <xf numFmtId="0" fontId="12" fillId="2" borderId="1" xfId="3" applyFont="1" applyFill="1" applyBorder="1" applyAlignment="1">
      <alignment horizontal="justify" vertical="center" wrapText="1"/>
    </xf>
    <xf numFmtId="0" fontId="10" fillId="6" borderId="14" xfId="0" applyFont="1" applyFill="1" applyBorder="1"/>
    <xf numFmtId="4" fontId="15" fillId="4" borderId="15" xfId="3" applyNumberFormat="1" applyFont="1" applyFill="1" applyBorder="1" applyAlignment="1">
      <alignment vertical="center"/>
    </xf>
    <xf numFmtId="4" fontId="15" fillId="4" borderId="16" xfId="3" applyNumberFormat="1" applyFont="1" applyFill="1" applyBorder="1" applyAlignment="1">
      <alignment vertical="center"/>
    </xf>
    <xf numFmtId="0" fontId="10" fillId="0" borderId="41" xfId="0" applyFont="1" applyBorder="1" applyAlignment="1">
      <alignment horizontal="justify" vertical="center" wrapText="1"/>
    </xf>
    <xf numFmtId="0" fontId="12" fillId="0" borderId="1" xfId="2" applyFont="1" applyBorder="1" applyAlignment="1">
      <alignment horizontal="justify" vertical="center" wrapText="1"/>
    </xf>
    <xf numFmtId="0" fontId="11" fillId="0" borderId="5" xfId="0" applyFont="1" applyBorder="1" applyAlignment="1">
      <alignment horizontal="justify" vertical="center"/>
    </xf>
    <xf numFmtId="43" fontId="17" fillId="6" borderId="1" xfId="0" applyNumberFormat="1" applyFont="1" applyFill="1" applyBorder="1" applyAlignment="1">
      <alignment vertical="center"/>
    </xf>
    <xf numFmtId="43" fontId="17" fillId="6" borderId="19" xfId="0" applyNumberFormat="1" applyFont="1" applyFill="1" applyBorder="1" applyAlignment="1">
      <alignment vertical="center"/>
    </xf>
    <xf numFmtId="0" fontId="10" fillId="0" borderId="1" xfId="0" applyFont="1" applyFill="1" applyBorder="1" applyAlignment="1">
      <alignment horizontal="justify" vertical="center" wrapText="1"/>
    </xf>
    <xf numFmtId="0" fontId="11" fillId="0" borderId="15" xfId="0" applyFont="1" applyBorder="1" applyAlignment="1">
      <alignment horizontal="left" vertical="center"/>
    </xf>
    <xf numFmtId="0" fontId="11" fillId="0" borderId="15" xfId="0" applyFont="1" applyBorder="1" applyAlignment="1">
      <alignment horizontal="left" vertical="center" wrapText="1"/>
    </xf>
    <xf numFmtId="0" fontId="10" fillId="0" borderId="15" xfId="0" applyFont="1" applyFill="1" applyBorder="1" applyAlignment="1">
      <alignment horizontal="justify" vertical="center" wrapText="1"/>
    </xf>
    <xf numFmtId="43" fontId="10" fillId="0" borderId="15" xfId="48" applyFont="1" applyBorder="1" applyAlignment="1">
      <alignment horizontal="center" vertical="center"/>
    </xf>
    <xf numFmtId="43" fontId="10" fillId="0" borderId="16" xfId="48" applyFont="1" applyBorder="1" applyAlignment="1">
      <alignment horizontal="center" vertical="center"/>
    </xf>
    <xf numFmtId="0" fontId="1" fillId="0" borderId="0" xfId="0" applyFont="1" applyAlignment="1">
      <alignment vertical="center"/>
    </xf>
    <xf numFmtId="0" fontId="0" fillId="0" borderId="18" xfId="0" applyBorder="1"/>
    <xf numFmtId="0" fontId="0" fillId="0" borderId="0" xfId="0" applyFont="1"/>
    <xf numFmtId="0" fontId="18" fillId="0" borderId="0" xfId="0" applyFont="1"/>
    <xf numFmtId="0" fontId="1" fillId="0" borderId="0" xfId="0" applyFont="1" applyAlignment="1">
      <alignment vertical="center" wrapText="1"/>
    </xf>
    <xf numFmtId="0" fontId="20" fillId="0" borderId="0" xfId="0" applyFont="1"/>
    <xf numFmtId="3" fontId="2" fillId="9" borderId="52" xfId="0" applyNumberFormat="1" applyFont="1" applyFill="1" applyBorder="1" applyAlignment="1">
      <alignment horizontal="center" vertical="center" wrapText="1"/>
    </xf>
    <xf numFmtId="3" fontId="6" fillId="0" borderId="55" xfId="0" applyNumberFormat="1" applyFont="1" applyBorder="1" applyAlignment="1">
      <alignment horizontal="center" vertical="center" wrapText="1"/>
    </xf>
    <xf numFmtId="3" fontId="6" fillId="2" borderId="55"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wrapText="1"/>
    </xf>
    <xf numFmtId="4" fontId="6" fillId="0" borderId="55" xfId="0" applyNumberFormat="1" applyFont="1" applyFill="1" applyBorder="1" applyAlignment="1">
      <alignment horizontal="right" vertical="center" wrapText="1"/>
    </xf>
    <xf numFmtId="0" fontId="0" fillId="0" borderId="57" xfId="0" applyFont="1" applyBorder="1"/>
    <xf numFmtId="0" fontId="0" fillId="0" borderId="58" xfId="0" applyFont="1" applyBorder="1"/>
    <xf numFmtId="0" fontId="0" fillId="0" borderId="59" xfId="0" applyFont="1" applyBorder="1"/>
    <xf numFmtId="0" fontId="19" fillId="0" borderId="51" xfId="0" applyFont="1" applyBorder="1" applyAlignment="1"/>
    <xf numFmtId="0" fontId="21" fillId="0" borderId="52" xfId="0" applyFont="1" applyBorder="1" applyAlignment="1">
      <alignment horizontal="center"/>
    </xf>
    <xf numFmtId="0" fontId="21" fillId="0" borderId="53" xfId="0" applyFont="1" applyBorder="1" applyAlignment="1">
      <alignment horizontal="center"/>
    </xf>
    <xf numFmtId="3" fontId="2" fillId="9" borderId="52" xfId="0" applyNumberFormat="1" applyFont="1" applyFill="1" applyBorder="1" applyAlignment="1">
      <alignment horizontal="center" vertical="center" textRotation="90" wrapText="1"/>
    </xf>
    <xf numFmtId="3" fontId="2" fillId="9" borderId="53" xfId="0" applyNumberFormat="1" applyFont="1" applyFill="1" applyBorder="1" applyAlignment="1">
      <alignment horizontal="center" vertical="center" textRotation="90" wrapText="1"/>
    </xf>
    <xf numFmtId="3" fontId="6" fillId="0" borderId="52" xfId="0" applyNumberFormat="1" applyFont="1" applyFill="1" applyBorder="1" applyAlignment="1">
      <alignment vertical="center" wrapText="1"/>
    </xf>
    <xf numFmtId="3" fontId="6" fillId="0" borderId="52" xfId="0" applyNumberFormat="1" applyFont="1" applyFill="1" applyBorder="1" applyAlignment="1">
      <alignment horizontal="center" vertical="center" wrapText="1"/>
    </xf>
    <xf numFmtId="4" fontId="6" fillId="0" borderId="52" xfId="0" applyNumberFormat="1" applyFont="1" applyFill="1" applyBorder="1" applyAlignment="1">
      <alignment horizontal="right" vertical="center" wrapText="1"/>
    </xf>
    <xf numFmtId="3" fontId="6" fillId="0" borderId="52" xfId="0" applyNumberFormat="1" applyFont="1" applyFill="1" applyBorder="1" applyAlignment="1">
      <alignment horizontal="right" vertical="center" wrapText="1"/>
    </xf>
    <xf numFmtId="3" fontId="6" fillId="0" borderId="52" xfId="0" applyNumberFormat="1" applyFont="1" applyBorder="1" applyAlignment="1">
      <alignment horizontal="center" vertical="center" wrapText="1"/>
    </xf>
    <xf numFmtId="3" fontId="6" fillId="0" borderId="53" xfId="0" applyNumberFormat="1" applyFont="1" applyFill="1" applyBorder="1" applyAlignment="1">
      <alignment horizontal="center" vertical="center" wrapText="1"/>
    </xf>
    <xf numFmtId="0" fontId="0" fillId="0" borderId="0" xfId="0" applyFill="1" applyBorder="1"/>
    <xf numFmtId="0" fontId="0" fillId="0" borderId="0" xfId="0" applyFill="1"/>
    <xf numFmtId="3" fontId="6" fillId="10" borderId="52" xfId="0" applyNumberFormat="1" applyFont="1" applyFill="1" applyBorder="1" applyAlignment="1">
      <alignment vertical="center" wrapText="1"/>
    </xf>
    <xf numFmtId="3" fontId="6" fillId="10" borderId="52" xfId="0" applyNumberFormat="1" applyFont="1" applyFill="1" applyBorder="1" applyAlignment="1">
      <alignment horizontal="center" vertical="center" wrapText="1"/>
    </xf>
    <xf numFmtId="4" fontId="6" fillId="10" borderId="52" xfId="0" applyNumberFormat="1" applyFont="1" applyFill="1" applyBorder="1" applyAlignment="1">
      <alignment horizontal="right" vertical="center" wrapText="1"/>
    </xf>
    <xf numFmtId="3" fontId="6" fillId="10" borderId="52" xfId="0" applyNumberFormat="1" applyFont="1" applyFill="1" applyBorder="1" applyAlignment="1">
      <alignment horizontal="right" vertical="center" wrapText="1"/>
    </xf>
    <xf numFmtId="3" fontId="6" fillId="10" borderId="53" xfId="0" applyNumberFormat="1" applyFont="1" applyFill="1" applyBorder="1" applyAlignment="1">
      <alignment horizontal="center" vertical="center" wrapText="1"/>
    </xf>
    <xf numFmtId="0" fontId="0" fillId="0" borderId="54" xfId="0" applyFont="1" applyBorder="1"/>
    <xf numFmtId="0" fontId="0" fillId="0" borderId="55" xfId="0" applyFont="1" applyBorder="1"/>
    <xf numFmtId="0" fontId="1" fillId="0" borderId="55" xfId="0" applyFont="1" applyBorder="1"/>
    <xf numFmtId="0" fontId="1" fillId="0" borderId="55" xfId="0" applyFont="1" applyBorder="1" applyAlignment="1">
      <alignment horizontal="right"/>
    </xf>
    <xf numFmtId="3" fontId="0" fillId="0" borderId="0" xfId="0" applyNumberFormat="1" applyFont="1" applyAlignment="1">
      <alignment horizontal="center"/>
    </xf>
    <xf numFmtId="3" fontId="0" fillId="0" borderId="0" xfId="0" applyNumberFormat="1" applyFont="1"/>
    <xf numFmtId="0" fontId="23" fillId="0" borderId="0" xfId="0" applyFont="1"/>
    <xf numFmtId="0" fontId="8" fillId="0" borderId="0" xfId="0" applyFont="1" applyAlignment="1">
      <alignment vertical="center"/>
    </xf>
    <xf numFmtId="0" fontId="9" fillId="0" borderId="0" xfId="0" applyFont="1" applyBorder="1" applyAlignment="1"/>
    <xf numFmtId="0" fontId="9" fillId="0" borderId="3" xfId="0" applyFont="1" applyBorder="1" applyAlignment="1"/>
    <xf numFmtId="0" fontId="6" fillId="0" borderId="1" xfId="0" applyFont="1" applyFill="1" applyBorder="1" applyAlignment="1">
      <alignment vertical="top" wrapText="1"/>
    </xf>
    <xf numFmtId="4" fontId="0" fillId="0" borderId="1" xfId="0" applyNumberFormat="1" applyBorder="1" applyAlignment="1">
      <alignment vertical="center"/>
    </xf>
    <xf numFmtId="0" fontId="0" fillId="0" borderId="19" xfId="0" applyBorder="1" applyAlignment="1">
      <alignment horizontal="justify" vertical="top" wrapText="1"/>
    </xf>
    <xf numFmtId="0" fontId="0" fillId="0" borderId="37" xfId="0" applyBorder="1" applyAlignment="1">
      <alignment horizontal="justify" vertical="center" wrapText="1"/>
    </xf>
    <xf numFmtId="0" fontId="25" fillId="0" borderId="1" xfId="0" applyFont="1" applyFill="1" applyBorder="1" applyAlignment="1">
      <alignment vertical="top" wrapText="1"/>
    </xf>
    <xf numFmtId="4" fontId="0" fillId="0" borderId="0" xfId="0" applyNumberFormat="1"/>
    <xf numFmtId="0" fontId="0" fillId="0" borderId="19" xfId="0" applyBorder="1" applyAlignment="1">
      <alignment horizontal="justify" vertical="center" wrapText="1"/>
    </xf>
    <xf numFmtId="0" fontId="25" fillId="0" borderId="1" xfId="0" applyFont="1" applyFill="1" applyBorder="1" applyAlignment="1">
      <alignment horizontal="justify" vertical="top" wrapText="1"/>
    </xf>
    <xf numFmtId="0" fontId="26" fillId="12" borderId="61" xfId="0" applyFont="1" applyFill="1" applyBorder="1" applyAlignment="1">
      <alignment vertical="center"/>
    </xf>
    <xf numFmtId="4" fontId="26" fillId="12" borderId="61" xfId="0" applyNumberFormat="1" applyFont="1" applyFill="1" applyBorder="1" applyAlignment="1">
      <alignment vertical="center"/>
    </xf>
    <xf numFmtId="4" fontId="26" fillId="12" borderId="62" xfId="0" applyNumberFormat="1" applyFont="1" applyFill="1" applyBorder="1" applyAlignment="1">
      <alignment vertical="center"/>
    </xf>
    <xf numFmtId="4" fontId="0" fillId="0" borderId="0" xfId="0" applyNumberFormat="1" applyFill="1" applyBorder="1" applyAlignment="1">
      <alignment vertical="center"/>
    </xf>
    <xf numFmtId="0" fontId="25" fillId="0" borderId="6" xfId="0" applyFont="1" applyFill="1" applyBorder="1" applyAlignment="1">
      <alignment horizontal="justify" vertical="center" wrapText="1"/>
    </xf>
    <xf numFmtId="4" fontId="0" fillId="0" borderId="13" xfId="0" applyNumberFormat="1" applyBorder="1" applyAlignment="1">
      <alignment horizontal="right" vertical="center"/>
    </xf>
    <xf numFmtId="0" fontId="6" fillId="0" borderId="8" xfId="0" applyFont="1" applyFill="1" applyBorder="1" applyAlignment="1">
      <alignment horizontal="justify" vertical="center" wrapText="1"/>
    </xf>
    <xf numFmtId="4" fontId="0" fillId="0" borderId="19" xfId="0" applyNumberFormat="1" applyBorder="1" applyAlignment="1">
      <alignment horizontal="right" vertical="center"/>
    </xf>
    <xf numFmtId="0" fontId="25" fillId="0" borderId="28" xfId="0" applyFont="1" applyFill="1" applyBorder="1" applyAlignment="1">
      <alignment horizontal="justify" vertical="center" wrapText="1"/>
    </xf>
    <xf numFmtId="0" fontId="6" fillId="0" borderId="6" xfId="0" applyFont="1" applyFill="1" applyBorder="1" applyAlignment="1">
      <alignment vertical="center" wrapText="1"/>
    </xf>
    <xf numFmtId="0" fontId="6" fillId="0" borderId="28" xfId="0" applyFont="1" applyFill="1" applyBorder="1" applyAlignment="1">
      <alignment vertical="center" wrapText="1"/>
    </xf>
    <xf numFmtId="0" fontId="0" fillId="0" borderId="28" xfId="0" applyBorder="1" applyAlignment="1">
      <alignment horizontal="justify" vertical="center" wrapText="1"/>
    </xf>
    <xf numFmtId="0" fontId="25" fillId="0" borderId="28" xfId="0" applyFont="1" applyFill="1" applyBorder="1" applyAlignment="1">
      <alignment wrapText="1"/>
    </xf>
    <xf numFmtId="0" fontId="25" fillId="0" borderId="22" xfId="0" applyFont="1" applyFill="1" applyBorder="1" applyAlignment="1">
      <alignment horizontal="left" vertical="center" wrapText="1"/>
    </xf>
    <xf numFmtId="0" fontId="25" fillId="0" borderId="22" xfId="0" applyFont="1" applyFill="1" applyBorder="1" applyAlignment="1">
      <alignment horizontal="left" vertical="top" wrapText="1"/>
    </xf>
    <xf numFmtId="0" fontId="25" fillId="0" borderId="28" xfId="0" applyFont="1" applyFill="1" applyBorder="1" applyAlignment="1">
      <alignment horizontal="justify" vertical="center"/>
    </xf>
    <xf numFmtId="0" fontId="25" fillId="0" borderId="22" xfId="0" applyFont="1" applyFill="1" applyBorder="1" applyAlignment="1">
      <alignment horizontal="left" vertical="top"/>
    </xf>
    <xf numFmtId="0" fontId="6" fillId="0" borderId="22" xfId="0" applyFont="1" applyFill="1" applyBorder="1" applyAlignment="1">
      <alignment horizontal="left" vertical="top" wrapText="1"/>
    </xf>
    <xf numFmtId="0" fontId="0" fillId="0" borderId="37" xfId="0" applyBorder="1" applyAlignment="1">
      <alignment horizontal="justify" vertical="top" wrapText="1"/>
    </xf>
    <xf numFmtId="0" fontId="25" fillId="0" borderId="29" xfId="0" applyFont="1" applyFill="1" applyBorder="1" applyAlignment="1">
      <alignment horizontal="justify" vertical="center" wrapText="1"/>
    </xf>
    <xf numFmtId="4" fontId="0" fillId="0" borderId="25" xfId="0" applyNumberFormat="1" applyBorder="1" applyAlignment="1">
      <alignment horizontal="right" vertical="center"/>
    </xf>
    <xf numFmtId="0" fontId="27" fillId="12" borderId="64" xfId="0" applyFont="1" applyFill="1" applyBorder="1" applyAlignment="1">
      <alignment vertical="center"/>
    </xf>
    <xf numFmtId="4" fontId="27" fillId="12" borderId="65" xfId="0" applyNumberFormat="1" applyFont="1" applyFill="1" applyBorder="1" applyAlignment="1">
      <alignment vertical="center"/>
    </xf>
    <xf numFmtId="0" fontId="0" fillId="12" borderId="38" xfId="0" applyFill="1" applyBorder="1"/>
    <xf numFmtId="0" fontId="25" fillId="0" borderId="1" xfId="0" applyFont="1" applyFill="1" applyBorder="1" applyAlignment="1">
      <alignment horizontal="justify"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0" fillId="0" borderId="15" xfId="0" applyNumberFormat="1" applyBorder="1" applyAlignment="1">
      <alignment vertical="center"/>
    </xf>
    <xf numFmtId="0" fontId="0" fillId="0" borderId="16" xfId="0" applyBorder="1" applyAlignment="1">
      <alignment horizontal="justify" vertical="center" wrapText="1"/>
    </xf>
    <xf numFmtId="0" fontId="25" fillId="0" borderId="2" xfId="0" applyFont="1" applyFill="1" applyBorder="1" applyAlignment="1">
      <alignment horizontal="justify" vertical="center" wrapText="1"/>
    </xf>
    <xf numFmtId="4" fontId="0" fillId="0" borderId="2" xfId="0" applyNumberFormat="1" applyBorder="1" applyAlignment="1">
      <alignment vertical="center"/>
    </xf>
    <xf numFmtId="0" fontId="0" fillId="0" borderId="40" xfId="0" applyBorder="1" applyAlignment="1">
      <alignment horizontal="justify" vertical="top" wrapText="1"/>
    </xf>
    <xf numFmtId="0" fontId="27" fillId="12" borderId="15" xfId="0" applyFont="1" applyFill="1" applyBorder="1" applyAlignment="1">
      <alignment vertical="center"/>
    </xf>
    <xf numFmtId="4" fontId="27" fillId="12" borderId="15" xfId="0" applyNumberFormat="1" applyFont="1" applyFill="1" applyBorder="1" applyAlignment="1">
      <alignment vertical="center"/>
    </xf>
    <xf numFmtId="0" fontId="0" fillId="12" borderId="16" xfId="0" applyFill="1" applyBorder="1"/>
    <xf numFmtId="0" fontId="25" fillId="0" borderId="35" xfId="0" applyFont="1" applyFill="1" applyBorder="1" applyAlignment="1">
      <alignment horizontal="left" vertical="top" wrapText="1"/>
    </xf>
    <xf numFmtId="4" fontId="0" fillId="0" borderId="19" xfId="0" applyNumberFormat="1" applyBorder="1" applyAlignment="1">
      <alignment vertical="center"/>
    </xf>
    <xf numFmtId="0" fontId="25" fillId="0" borderId="34" xfId="0" applyFont="1" applyFill="1" applyBorder="1" applyAlignment="1">
      <alignment horizontal="left" vertical="top" wrapText="1"/>
    </xf>
    <xf numFmtId="0" fontId="27" fillId="12" borderId="69" xfId="0" applyFont="1" applyFill="1" applyBorder="1" applyAlignment="1">
      <alignment vertical="center"/>
    </xf>
    <xf numFmtId="4" fontId="27" fillId="12" borderId="70" xfId="0" applyNumberFormat="1" applyFont="1" applyFill="1" applyBorder="1" applyAlignment="1">
      <alignment vertical="center"/>
    </xf>
    <xf numFmtId="0" fontId="0" fillId="12" borderId="71" xfId="0" applyFill="1" applyBorder="1"/>
    <xf numFmtId="0" fontId="31" fillId="0" borderId="0" xfId="0" applyFont="1"/>
    <xf numFmtId="0" fontId="6" fillId="0" borderId="18" xfId="0" applyFont="1" applyBorder="1" applyAlignment="1">
      <alignment horizontal="lef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0" fontId="6" fillId="2" borderId="1" xfId="0" applyFont="1" applyFill="1" applyBorder="1" applyAlignment="1">
      <alignment horizontal="center" wrapText="1"/>
    </xf>
    <xf numFmtId="4" fontId="6" fillId="2" borderId="1" xfId="0" applyNumberFormat="1" applyFont="1" applyFill="1" applyBorder="1" applyAlignment="1">
      <alignment horizontal="right" wrapText="1"/>
    </xf>
    <xf numFmtId="4" fontId="6" fillId="2" borderId="1" xfId="0" applyNumberFormat="1" applyFont="1" applyFill="1" applyBorder="1" applyAlignment="1">
      <alignment horizontal="right" vertical="center" wrapText="1"/>
    </xf>
    <xf numFmtId="4" fontId="6" fillId="2" borderId="1" xfId="0" applyNumberFormat="1" applyFont="1" applyFill="1" applyBorder="1" applyAlignment="1">
      <alignment vertical="center" wrapText="1"/>
    </xf>
    <xf numFmtId="0" fontId="6" fillId="2" borderId="72" xfId="0" applyFont="1" applyFill="1" applyBorder="1" applyAlignment="1">
      <alignment horizontal="center" wrapText="1"/>
    </xf>
    <xf numFmtId="4" fontId="6" fillId="2" borderId="72" xfId="0" applyNumberFormat="1" applyFont="1" applyFill="1" applyBorder="1" applyAlignment="1">
      <alignment horizontal="right" wrapText="1"/>
    </xf>
    <xf numFmtId="4" fontId="6" fillId="2" borderId="72"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 fillId="13" borderId="2" xfId="0" applyNumberFormat="1" applyFont="1" applyFill="1" applyBorder="1" applyAlignment="1">
      <alignment horizontal="center" vertical="center" wrapText="1"/>
    </xf>
    <xf numFmtId="0" fontId="6" fillId="2" borderId="1" xfId="0" applyFont="1" applyFill="1" applyBorder="1" applyAlignment="1">
      <alignment horizontal="left" wrapText="1"/>
    </xf>
    <xf numFmtId="4" fontId="0" fillId="0" borderId="1" xfId="0" applyNumberFormat="1" applyFont="1" applyBorder="1"/>
    <xf numFmtId="0" fontId="0" fillId="0" borderId="1" xfId="0" applyFont="1" applyBorder="1" applyAlignment="1">
      <alignment horizontal="left"/>
    </xf>
    <xf numFmtId="0" fontId="0" fillId="0" borderId="1" xfId="0" applyFont="1" applyBorder="1" applyAlignment="1">
      <alignment horizontal="center"/>
    </xf>
    <xf numFmtId="0" fontId="0" fillId="0" borderId="72" xfId="0" applyFont="1" applyBorder="1" applyAlignment="1">
      <alignment horizontal="left" vertical="center" wrapText="1"/>
    </xf>
    <xf numFmtId="0" fontId="0" fillId="0" borderId="72" xfId="0" applyFont="1" applyBorder="1" applyAlignment="1">
      <alignment horizontal="center"/>
    </xf>
    <xf numFmtId="4" fontId="6" fillId="2" borderId="72" xfId="0" applyNumberFormat="1" applyFont="1" applyFill="1" applyBorder="1" applyAlignment="1">
      <alignment vertical="center" wrapText="1"/>
    </xf>
    <xf numFmtId="0" fontId="0" fillId="0" borderId="1" xfId="0" applyFont="1" applyBorder="1" applyAlignment="1">
      <alignment horizontal="center" vertical="center"/>
    </xf>
    <xf numFmtId="0" fontId="6" fillId="2" borderId="72" xfId="0" applyFont="1" applyFill="1" applyBorder="1" applyAlignment="1">
      <alignment horizontal="center" vertical="center" wrapText="1"/>
    </xf>
    <xf numFmtId="0" fontId="0" fillId="0" borderId="1" xfId="0" applyFont="1" applyBorder="1" applyAlignment="1">
      <alignment horizontal="left" vertical="center" wrapText="1"/>
    </xf>
    <xf numFmtId="3" fontId="2" fillId="13" borderId="52" xfId="0" applyNumberFormat="1" applyFont="1" applyFill="1" applyBorder="1" applyAlignment="1">
      <alignment horizontal="right" vertical="center" wrapText="1"/>
    </xf>
    <xf numFmtId="0" fontId="0" fillId="0" borderId="2" xfId="0" applyFont="1" applyBorder="1" applyAlignment="1">
      <alignment horizontal="center" vertical="center"/>
    </xf>
    <xf numFmtId="0" fontId="6" fillId="2" borderId="2" xfId="0" applyFont="1" applyFill="1" applyBorder="1" applyAlignment="1">
      <alignment vertical="center" wrapText="1"/>
    </xf>
    <xf numFmtId="3" fontId="2" fillId="2" borderId="52" xfId="0" applyNumberFormat="1" applyFont="1" applyFill="1" applyBorder="1" applyAlignment="1">
      <alignment horizontal="right" vertical="center" wrapText="1"/>
    </xf>
    <xf numFmtId="0" fontId="2" fillId="13" borderId="6"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Border="1"/>
    <xf numFmtId="0" fontId="0" fillId="0" borderId="37" xfId="0" applyFont="1" applyBorder="1"/>
    <xf numFmtId="0" fontId="2" fillId="12" borderId="97"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3" borderId="20"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6" fillId="2" borderId="1" xfId="0" applyFont="1" applyFill="1" applyBorder="1"/>
    <xf numFmtId="0" fontId="6" fillId="2" borderId="1" xfId="0" applyFont="1" applyFill="1" applyBorder="1" applyAlignment="1">
      <alignment horizontal="center"/>
    </xf>
    <xf numFmtId="4" fontId="6" fillId="2" borderId="1" xfId="0" applyNumberFormat="1" applyFont="1" applyFill="1" applyBorder="1" applyAlignment="1">
      <alignment horizontal="right"/>
    </xf>
    <xf numFmtId="0" fontId="6" fillId="2" borderId="72" xfId="0" applyFont="1" applyFill="1" applyBorder="1"/>
    <xf numFmtId="0" fontId="6" fillId="2" borderId="72" xfId="0" applyFont="1" applyFill="1" applyBorder="1" applyAlignment="1">
      <alignment horizontal="center"/>
    </xf>
    <xf numFmtId="4" fontId="6" fillId="2" borderId="72" xfId="0" applyNumberFormat="1" applyFont="1" applyFill="1" applyBorder="1" applyAlignment="1">
      <alignment horizontal="right"/>
    </xf>
    <xf numFmtId="0" fontId="0" fillId="0" borderId="72" xfId="0" applyFont="1" applyBorder="1" applyAlignment="1">
      <alignment horizontal="center" vertical="center"/>
    </xf>
    <xf numFmtId="0" fontId="6" fillId="2" borderId="2" xfId="0" applyFont="1" applyFill="1" applyBorder="1" applyAlignment="1">
      <alignment horizontal="center" vertical="center"/>
    </xf>
    <xf numFmtId="4" fontId="6" fillId="2" borderId="2" xfId="0" applyNumberFormat="1" applyFont="1" applyFill="1" applyBorder="1" applyAlignment="1">
      <alignment horizontal="right" vertical="center"/>
    </xf>
    <xf numFmtId="4" fontId="6" fillId="2" borderId="2" xfId="0" applyNumberFormat="1" applyFont="1" applyFill="1" applyBorder="1" applyAlignment="1">
      <alignment horizontal="right"/>
    </xf>
    <xf numFmtId="0" fontId="6" fillId="2" borderId="2" xfId="0" applyFont="1" applyFill="1" applyBorder="1"/>
    <xf numFmtId="0" fontId="6" fillId="2" borderId="2" xfId="0" applyFont="1" applyFill="1" applyBorder="1" applyAlignment="1">
      <alignment wrapText="1"/>
    </xf>
    <xf numFmtId="0" fontId="6" fillId="2" borderId="2" xfId="0" applyFont="1" applyFill="1" applyBorder="1" applyAlignment="1">
      <alignment horizontal="center"/>
    </xf>
    <xf numFmtId="4" fontId="6" fillId="2" borderId="2" xfId="0" applyNumberFormat="1" applyFont="1" applyFill="1" applyBorder="1"/>
    <xf numFmtId="0" fontId="6" fillId="2" borderId="1" xfId="0" applyFont="1" applyFill="1" applyBorder="1" applyAlignment="1">
      <alignment wrapText="1"/>
    </xf>
    <xf numFmtId="4" fontId="6" fillId="2" borderId="1" xfId="0" applyNumberFormat="1" applyFont="1" applyFill="1" applyBorder="1"/>
    <xf numFmtId="0" fontId="6" fillId="2" borderId="72" xfId="0" applyFont="1" applyFill="1" applyBorder="1" applyAlignment="1">
      <alignment wrapText="1"/>
    </xf>
    <xf numFmtId="4" fontId="6" fillId="2" borderId="72" xfId="0" applyNumberFormat="1" applyFont="1" applyFill="1" applyBorder="1"/>
    <xf numFmtId="0" fontId="6" fillId="2" borderId="2" xfId="0" applyFont="1" applyFill="1" applyBorder="1" applyAlignment="1">
      <alignment horizontal="left" vertical="center" wrapText="1"/>
    </xf>
    <xf numFmtId="4" fontId="6" fillId="2" borderId="2" xfId="0" applyNumberFormat="1" applyFont="1" applyFill="1" applyBorder="1" applyAlignment="1">
      <alignment horizontal="center" vertical="center" wrapText="1"/>
    </xf>
    <xf numFmtId="4" fontId="0" fillId="0" borderId="52" xfId="0" applyNumberFormat="1" applyFont="1" applyFill="1" applyBorder="1" applyAlignment="1">
      <alignment horizontal="right" vertical="center" wrapText="1"/>
    </xf>
    <xf numFmtId="0" fontId="2" fillId="0" borderId="0" xfId="0" applyFont="1" applyAlignment="1">
      <alignment vertical="center"/>
    </xf>
    <xf numFmtId="0" fontId="36" fillId="0" borderId="1" xfId="0" applyFont="1" applyBorder="1" applyAlignment="1">
      <alignment horizontal="center" vertical="center"/>
    </xf>
    <xf numFmtId="0" fontId="37" fillId="0" borderId="1" xfId="0" applyFont="1" applyBorder="1" applyAlignment="1">
      <alignment horizontal="center" vertical="center" wrapText="1"/>
    </xf>
    <xf numFmtId="3" fontId="6" fillId="0" borderId="0" xfId="0" applyNumberFormat="1" applyFont="1" applyFill="1" applyBorder="1" applyAlignment="1">
      <alignment vertical="center" wrapText="1"/>
    </xf>
    <xf numFmtId="3" fontId="0" fillId="0" borderId="0" xfId="0" applyNumberFormat="1" applyFill="1"/>
    <xf numFmtId="3" fontId="0" fillId="0" borderId="52" xfId="0" applyNumberFormat="1" applyBorder="1"/>
    <xf numFmtId="0" fontId="38" fillId="2" borderId="18" xfId="1" applyNumberFormat="1" applyFont="1" applyFill="1" applyBorder="1" applyAlignment="1">
      <alignment horizontal="justify" vertical="center" wrapText="1"/>
    </xf>
    <xf numFmtId="4" fontId="36" fillId="0" borderId="1" xfId="0" applyNumberFormat="1" applyFont="1" applyBorder="1" applyAlignment="1">
      <alignment horizontal="left" vertical="center"/>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4" fontId="36" fillId="0" borderId="12" xfId="0" applyNumberFormat="1" applyFont="1" applyBorder="1" applyAlignment="1">
      <alignment vertical="center"/>
    </xf>
    <xf numFmtId="0" fontId="36" fillId="0" borderId="12" xfId="0" applyFont="1" applyBorder="1" applyAlignment="1">
      <alignment horizontal="center" vertical="center"/>
    </xf>
    <xf numFmtId="0" fontId="36" fillId="0" borderId="12" xfId="0" applyFont="1" applyBorder="1" applyAlignment="1">
      <alignment vertical="center"/>
    </xf>
    <xf numFmtId="0" fontId="36" fillId="0" borderId="2" xfId="0" applyFont="1" applyBorder="1"/>
    <xf numFmtId="0" fontId="36" fillId="0" borderId="2" xfId="0" applyFont="1" applyFill="1" applyBorder="1"/>
    <xf numFmtId="0" fontId="36" fillId="0" borderId="2" xfId="0" applyNumberFormat="1" applyFont="1" applyFill="1" applyBorder="1" applyAlignment="1">
      <alignment horizontal="right"/>
    </xf>
    <xf numFmtId="0" fontId="2" fillId="2" borderId="0" xfId="0" applyFont="1" applyFill="1" applyBorder="1" applyAlignment="1">
      <alignment horizontal="center" vertical="center" wrapText="1"/>
    </xf>
    <xf numFmtId="3" fontId="2" fillId="8" borderId="0" xfId="0" applyNumberFormat="1" applyFont="1" applyFill="1" applyBorder="1" applyAlignment="1">
      <alignment horizontal="center" vertical="center" wrapText="1"/>
    </xf>
    <xf numFmtId="3" fontId="2" fillId="9" borderId="0" xfId="0" applyNumberFormat="1" applyFont="1" applyFill="1" applyBorder="1" applyAlignment="1">
      <alignment horizontal="center" vertical="center" wrapText="1"/>
    </xf>
    <xf numFmtId="0" fontId="40" fillId="10" borderId="97" xfId="0" applyFont="1" applyFill="1" applyBorder="1" applyAlignment="1">
      <alignment horizontal="center" vertical="center" wrapText="1"/>
    </xf>
    <xf numFmtId="0" fontId="40" fillId="10" borderId="20"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0" borderId="20" xfId="0" applyNumberFormat="1" applyFont="1" applyFill="1" applyBorder="1" applyAlignment="1">
      <alignment horizontal="right" vertical="center" wrapText="1"/>
    </xf>
    <xf numFmtId="0" fontId="36" fillId="0" borderId="12" xfId="0" applyFont="1" applyBorder="1" applyAlignment="1">
      <alignment vertical="center" wrapText="1"/>
    </xf>
    <xf numFmtId="0" fontId="36" fillId="0" borderId="41" xfId="0" applyFont="1" applyBorder="1" applyAlignment="1">
      <alignment vertical="center"/>
    </xf>
    <xf numFmtId="0" fontId="36" fillId="0" borderId="12" xfId="0" applyNumberFormat="1" applyFont="1" applyBorder="1" applyAlignment="1">
      <alignment horizontal="right" vertical="center"/>
    </xf>
    <xf numFmtId="0" fontId="36" fillId="0" borderId="1" xfId="0" applyFont="1" applyBorder="1"/>
    <xf numFmtId="0" fontId="36" fillId="0" borderId="1" xfId="0" applyFont="1" applyBorder="1" applyAlignment="1">
      <alignment horizontal="center"/>
    </xf>
    <xf numFmtId="4" fontId="36" fillId="0" borderId="1" xfId="0" applyNumberFormat="1" applyFont="1" applyBorder="1"/>
    <xf numFmtId="0" fontId="36" fillId="0" borderId="1" xfId="0" applyFont="1" applyFill="1" applyBorder="1"/>
    <xf numFmtId="0" fontId="36" fillId="0" borderId="1" xfId="0" applyNumberFormat="1" applyFont="1" applyBorder="1" applyAlignment="1">
      <alignment horizontal="right"/>
    </xf>
    <xf numFmtId="0" fontId="36" fillId="0" borderId="1" xfId="0" applyNumberFormat="1" applyFont="1" applyFill="1" applyBorder="1" applyAlignment="1">
      <alignment horizontal="right"/>
    </xf>
    <xf numFmtId="0" fontId="0" fillId="0" borderId="20" xfId="0" applyNumberFormat="1" applyBorder="1" applyAlignment="1">
      <alignment horizontal="right"/>
    </xf>
    <xf numFmtId="0" fontId="36" fillId="0" borderId="15" xfId="0" applyFont="1" applyBorder="1"/>
    <xf numFmtId="0" fontId="36" fillId="0" borderId="15" xfId="0" applyFont="1" applyBorder="1" applyAlignment="1">
      <alignment horizontal="center"/>
    </xf>
    <xf numFmtId="4" fontId="36" fillId="0" borderId="15" xfId="0" applyNumberFormat="1" applyFont="1" applyBorder="1"/>
    <xf numFmtId="4" fontId="36" fillId="0" borderId="41" xfId="0" applyNumberFormat="1" applyFont="1" applyBorder="1" applyAlignment="1">
      <alignment vertical="center"/>
    </xf>
    <xf numFmtId="0" fontId="36" fillId="2" borderId="0" xfId="0" applyFont="1" applyFill="1" applyBorder="1" applyAlignment="1">
      <alignment horizontal="center" vertical="center" wrapText="1"/>
    </xf>
    <xf numFmtId="0" fontId="36" fillId="0" borderId="0" xfId="0" applyFont="1" applyFill="1" applyBorder="1"/>
    <xf numFmtId="0" fontId="0" fillId="0" borderId="0" xfId="0" applyNumberFormat="1" applyBorder="1" applyAlignment="1">
      <alignment horizontal="right"/>
    </xf>
    <xf numFmtId="0" fontId="36" fillId="0" borderId="0" xfId="0" applyFont="1"/>
    <xf numFmtId="0" fontId="36" fillId="0" borderId="0" xfId="0" applyNumberFormat="1" applyFont="1" applyAlignment="1">
      <alignment horizontal="right"/>
    </xf>
    <xf numFmtId="0" fontId="40" fillId="10" borderId="6"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37" fillId="10" borderId="0" xfId="0" applyFont="1" applyFill="1" applyBorder="1" applyAlignment="1">
      <alignment horizontal="center"/>
    </xf>
    <xf numFmtId="0" fontId="40" fillId="10" borderId="0" xfId="0" applyFont="1" applyFill="1" applyBorder="1" applyAlignment="1">
      <alignment horizontal="center" vertical="center" wrapText="1"/>
    </xf>
    <xf numFmtId="0" fontId="40" fillId="10" borderId="0" xfId="0" applyFont="1" applyFill="1" applyBorder="1" applyAlignment="1">
      <alignment horizontal="justify" wrapText="1"/>
    </xf>
    <xf numFmtId="0" fontId="40" fillId="10" borderId="0" xfId="0" applyFont="1" applyFill="1" applyBorder="1" applyAlignment="1">
      <alignment horizontal="justify"/>
    </xf>
    <xf numFmtId="0" fontId="42" fillId="0" borderId="0" xfId="0" applyFont="1" applyAlignment="1">
      <alignment horizontal="justify" vertical="center" wrapText="1"/>
    </xf>
    <xf numFmtId="0" fontId="40" fillId="10" borderId="20" xfId="0" applyNumberFormat="1" applyFont="1" applyFill="1" applyBorder="1" applyAlignment="1">
      <alignment horizontal="center" vertical="center" wrapText="1"/>
    </xf>
    <xf numFmtId="0" fontId="38" fillId="2" borderId="12" xfId="0" applyFont="1" applyFill="1" applyBorder="1" applyAlignment="1">
      <alignment horizontal="center" vertical="center" wrapText="1"/>
    </xf>
    <xf numFmtId="0" fontId="40" fillId="2" borderId="12" xfId="0" applyFont="1" applyFill="1" applyBorder="1" applyAlignment="1">
      <alignment horizontal="center" vertical="center" wrapText="1"/>
    </xf>
    <xf numFmtId="4" fontId="40" fillId="2" borderId="12" xfId="0" applyNumberFormat="1" applyFont="1" applyFill="1" applyBorder="1" applyAlignment="1">
      <alignment horizontal="center" vertical="center" wrapText="1"/>
    </xf>
    <xf numFmtId="0" fontId="40" fillId="2" borderId="13" xfId="0" applyNumberFormat="1" applyFont="1" applyFill="1" applyBorder="1" applyAlignment="1">
      <alignment horizontal="right" vertical="center" wrapText="1"/>
    </xf>
    <xf numFmtId="0" fontId="38"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4" fontId="40" fillId="2" borderId="1" xfId="0" applyNumberFormat="1" applyFont="1" applyFill="1" applyBorder="1" applyAlignment="1">
      <alignment horizontal="center" vertical="center" wrapText="1"/>
    </xf>
    <xf numFmtId="0" fontId="40" fillId="2" borderId="19" xfId="0" applyNumberFormat="1" applyFont="1" applyFill="1" applyBorder="1" applyAlignment="1">
      <alignment horizontal="right" vertical="center" wrapText="1"/>
    </xf>
    <xf numFmtId="0" fontId="38" fillId="2" borderId="15" xfId="0" applyFont="1" applyFill="1" applyBorder="1" applyAlignment="1">
      <alignment horizontal="center" vertical="center" wrapText="1"/>
    </xf>
    <xf numFmtId="0" fontId="40" fillId="2" borderId="15" xfId="0" applyFont="1" applyFill="1" applyBorder="1" applyAlignment="1">
      <alignment horizontal="center" vertical="center" wrapText="1"/>
    </xf>
    <xf numFmtId="4" fontId="40" fillId="2" borderId="15" xfId="0" applyNumberFormat="1" applyFont="1" applyFill="1" applyBorder="1" applyAlignment="1">
      <alignment horizontal="center" vertical="center" wrapText="1"/>
    </xf>
    <xf numFmtId="0" fontId="40" fillId="2" borderId="16" xfId="0" applyNumberFormat="1" applyFont="1" applyFill="1" applyBorder="1" applyAlignment="1">
      <alignment horizontal="right" vertical="center" wrapText="1"/>
    </xf>
    <xf numFmtId="0" fontId="36" fillId="2" borderId="0" xfId="0" applyFont="1" applyFill="1"/>
    <xf numFmtId="0" fontId="36" fillId="2" borderId="0" xfId="0" applyNumberFormat="1" applyFont="1" applyFill="1" applyAlignment="1">
      <alignment horizontal="right"/>
    </xf>
    <xf numFmtId="0" fontId="36" fillId="2" borderId="96" xfId="0" applyFont="1" applyFill="1" applyBorder="1"/>
    <xf numFmtId="0" fontId="36" fillId="2" borderId="8" xfId="0" applyFont="1" applyFill="1" applyBorder="1"/>
    <xf numFmtId="0" fontId="36" fillId="0" borderId="94" xfId="0" applyFont="1" applyBorder="1"/>
    <xf numFmtId="0" fontId="36" fillId="0" borderId="6" xfId="0" applyFont="1" applyBorder="1"/>
    <xf numFmtId="0" fontId="36" fillId="0" borderId="0" xfId="0" applyFont="1" applyAlignment="1">
      <alignment horizontal="center" vertical="center"/>
    </xf>
    <xf numFmtId="0" fontId="36" fillId="0" borderId="87" xfId="0" applyFont="1" applyBorder="1"/>
    <xf numFmtId="0" fontId="36" fillId="0" borderId="122" xfId="0" applyNumberFormat="1" applyFont="1" applyBorder="1" applyAlignment="1">
      <alignment horizontal="right"/>
    </xf>
    <xf numFmtId="0" fontId="40" fillId="10" borderId="44" xfId="0" applyNumberFormat="1" applyFont="1" applyFill="1" applyBorder="1" applyAlignment="1">
      <alignment horizontal="right" vertical="center" wrapText="1"/>
    </xf>
    <xf numFmtId="0" fontId="38" fillId="2" borderId="28" xfId="0" applyFont="1" applyFill="1" applyBorder="1" applyAlignment="1">
      <alignment horizontal="center" vertical="center" wrapText="1"/>
    </xf>
    <xf numFmtId="0" fontId="36" fillId="0" borderId="0" xfId="0" applyFont="1" applyBorder="1"/>
    <xf numFmtId="0" fontId="36" fillId="0" borderId="37" xfId="0" applyNumberFormat="1" applyFont="1" applyBorder="1" applyAlignment="1">
      <alignment horizontal="right"/>
    </xf>
    <xf numFmtId="0" fontId="38" fillId="2" borderId="42" xfId="0" applyFont="1" applyFill="1" applyBorder="1" applyAlignment="1">
      <alignment horizontal="center" vertical="center" wrapText="1"/>
    </xf>
    <xf numFmtId="0" fontId="36" fillId="0" borderId="31" xfId="0" applyFont="1" applyBorder="1"/>
    <xf numFmtId="0" fontId="36" fillId="0" borderId="38" xfId="0" applyNumberFormat="1" applyFont="1" applyBorder="1" applyAlignment="1">
      <alignment horizontal="right"/>
    </xf>
    <xf numFmtId="0" fontId="36" fillId="2" borderId="0" xfId="0" applyFont="1" applyFill="1" applyBorder="1"/>
    <xf numFmtId="0" fontId="40" fillId="10" borderId="35" xfId="0" applyFont="1" applyFill="1" applyBorder="1" applyAlignment="1">
      <alignment horizontal="center" vertical="center" wrapText="1"/>
    </xf>
    <xf numFmtId="0" fontId="40" fillId="2" borderId="0" xfId="1" applyNumberFormat="1" applyFont="1" applyFill="1" applyBorder="1" applyAlignment="1">
      <alignment horizontal="justify" vertical="center" wrapText="1"/>
    </xf>
    <xf numFmtId="4" fontId="36" fillId="0" borderId="97" xfId="0" applyNumberFormat="1" applyFont="1" applyBorder="1" applyAlignment="1">
      <alignment horizontal="center" vertical="center"/>
    </xf>
    <xf numFmtId="0" fontId="36" fillId="0" borderId="20" xfId="0" applyFont="1" applyFill="1" applyBorder="1" applyAlignment="1">
      <alignment wrapText="1"/>
    </xf>
    <xf numFmtId="0" fontId="36" fillId="0" borderId="20" xfId="0" applyFont="1" applyFill="1" applyBorder="1" applyAlignment="1">
      <alignment horizontal="center"/>
    </xf>
    <xf numFmtId="4" fontId="36" fillId="0" borderId="20" xfId="0" applyNumberFormat="1" applyFont="1" applyFill="1" applyBorder="1"/>
    <xf numFmtId="172" fontId="36" fillId="0" borderId="20" xfId="0" applyNumberFormat="1" applyFont="1" applyFill="1" applyBorder="1" applyAlignment="1">
      <alignment vertical="center"/>
    </xf>
    <xf numFmtId="0" fontId="36" fillId="0" borderId="0" xfId="0" applyFont="1" applyAlignment="1">
      <alignment horizontal="center"/>
    </xf>
    <xf numFmtId="0" fontId="37" fillId="0" borderId="12" xfId="0" applyFont="1" applyBorder="1" applyAlignment="1">
      <alignment vertical="center" wrapText="1"/>
    </xf>
    <xf numFmtId="172" fontId="36" fillId="0" borderId="12" xfId="0" applyNumberFormat="1" applyFont="1" applyBorder="1" applyAlignment="1">
      <alignment vertical="center"/>
    </xf>
    <xf numFmtId="172" fontId="36" fillId="0" borderId="12" xfId="0" applyNumberFormat="1" applyFont="1" applyBorder="1" applyAlignment="1">
      <alignment horizontal="center" vertical="center"/>
    </xf>
    <xf numFmtId="0" fontId="36" fillId="0" borderId="13" xfId="0" applyNumberFormat="1" applyFont="1" applyBorder="1" applyAlignment="1">
      <alignment horizontal="right" vertical="center"/>
    </xf>
    <xf numFmtId="0" fontId="36" fillId="0" borderId="1" xfId="0" applyFont="1" applyBorder="1" applyAlignment="1">
      <alignment wrapText="1"/>
    </xf>
    <xf numFmtId="172" fontId="36" fillId="0" borderId="1" xfId="0" applyNumberFormat="1" applyFont="1" applyBorder="1" applyAlignment="1">
      <alignment vertical="center"/>
    </xf>
    <xf numFmtId="0" fontId="36" fillId="0" borderId="19" xfId="0" applyNumberFormat="1" applyFont="1" applyBorder="1" applyAlignment="1">
      <alignment horizontal="right"/>
    </xf>
    <xf numFmtId="0" fontId="36" fillId="0" borderId="19" xfId="0" applyNumberFormat="1" applyFont="1" applyFill="1" applyBorder="1" applyAlignment="1">
      <alignment horizontal="right"/>
    </xf>
    <xf numFmtId="0" fontId="37" fillId="0" borderId="1" xfId="0" applyFont="1" applyBorder="1" applyAlignment="1">
      <alignment wrapText="1"/>
    </xf>
    <xf numFmtId="0" fontId="36" fillId="0" borderId="1" xfId="0" applyFont="1" applyFill="1" applyBorder="1" applyAlignment="1">
      <alignment wrapText="1"/>
    </xf>
    <xf numFmtId="0" fontId="36" fillId="0" borderId="1" xfId="0" applyFont="1" applyFill="1" applyBorder="1" applyAlignment="1">
      <alignment horizontal="center"/>
    </xf>
    <xf numFmtId="4" fontId="36" fillId="0" borderId="1" xfId="0" applyNumberFormat="1" applyFont="1" applyFill="1" applyBorder="1"/>
    <xf numFmtId="0" fontId="36" fillId="0" borderId="15" xfId="0" applyFont="1" applyFill="1" applyBorder="1" applyAlignment="1">
      <alignment wrapText="1"/>
    </xf>
    <xf numFmtId="0" fontId="36" fillId="0" borderId="15" xfId="0" applyFont="1" applyFill="1" applyBorder="1" applyAlignment="1">
      <alignment horizontal="center"/>
    </xf>
    <xf numFmtId="4" fontId="36" fillId="0" borderId="15" xfId="0" applyNumberFormat="1" applyFont="1" applyFill="1" applyBorder="1"/>
    <xf numFmtId="172" fontId="36" fillId="0" borderId="15" xfId="0" applyNumberFormat="1" applyFont="1" applyBorder="1" applyAlignment="1">
      <alignment vertical="center"/>
    </xf>
    <xf numFmtId="0" fontId="36" fillId="0" borderId="15" xfId="0" applyFont="1" applyFill="1" applyBorder="1"/>
    <xf numFmtId="0" fontId="36" fillId="0" borderId="16" xfId="0" applyNumberFormat="1" applyFont="1" applyBorder="1" applyAlignment="1">
      <alignment horizontal="right"/>
    </xf>
    <xf numFmtId="0" fontId="36" fillId="0" borderId="0" xfId="0" applyFont="1" applyFill="1" applyBorder="1" applyAlignment="1">
      <alignment wrapText="1"/>
    </xf>
    <xf numFmtId="0" fontId="36" fillId="0" borderId="0" xfId="0" applyFont="1" applyFill="1" applyBorder="1" applyAlignment="1">
      <alignment horizontal="center"/>
    </xf>
    <xf numFmtId="4" fontId="36" fillId="0" borderId="0" xfId="0" applyNumberFormat="1" applyFont="1" applyFill="1" applyBorder="1"/>
    <xf numFmtId="172" fontId="36" fillId="0" borderId="0" xfId="0" applyNumberFormat="1" applyFont="1" applyFill="1" applyBorder="1" applyAlignment="1">
      <alignment vertical="center"/>
    </xf>
    <xf numFmtId="0" fontId="36" fillId="0" borderId="0" xfId="0" applyNumberFormat="1" applyFont="1" applyBorder="1" applyAlignment="1">
      <alignment horizontal="right"/>
    </xf>
    <xf numFmtId="0" fontId="39" fillId="2" borderId="0" xfId="0" applyFont="1" applyFill="1" applyBorder="1" applyAlignment="1">
      <alignment vertical="top"/>
    </xf>
    <xf numFmtId="0" fontId="39" fillId="2" borderId="0" xfId="0" applyNumberFormat="1" applyFont="1" applyFill="1" applyBorder="1" applyAlignment="1">
      <alignment horizontal="right" vertical="top"/>
    </xf>
    <xf numFmtId="0" fontId="40" fillId="10" borderId="71" xfId="0" applyFont="1" applyFill="1" applyBorder="1" applyAlignment="1">
      <alignment horizontal="center" vertical="center" wrapText="1"/>
    </xf>
    <xf numFmtId="0" fontId="40" fillId="10" borderId="42" xfId="0" applyFont="1" applyFill="1" applyBorder="1" applyAlignment="1">
      <alignment horizontal="center" vertical="center" wrapText="1"/>
    </xf>
    <xf numFmtId="0" fontId="40" fillId="10" borderId="23" xfId="0" applyFont="1" applyFill="1" applyBorder="1" applyAlignment="1">
      <alignment horizontal="center" vertical="center" wrapText="1"/>
    </xf>
    <xf numFmtId="0" fontId="40" fillId="10" borderId="43" xfId="0" applyFont="1" applyFill="1" applyBorder="1" applyAlignment="1">
      <alignment horizontal="center" vertical="center" wrapText="1"/>
    </xf>
    <xf numFmtId="0" fontId="40" fillId="10" borderId="66" xfId="0" applyNumberFormat="1" applyFont="1" applyFill="1" applyBorder="1" applyAlignment="1">
      <alignment horizontal="right" vertical="center" wrapText="1"/>
    </xf>
    <xf numFmtId="172" fontId="36" fillId="0" borderId="2" xfId="0" applyNumberFormat="1" applyFont="1" applyBorder="1" applyAlignment="1">
      <alignment vertical="center"/>
    </xf>
    <xf numFmtId="172" fontId="36" fillId="0" borderId="4" xfId="0" applyNumberFormat="1" applyFont="1" applyBorder="1" applyAlignment="1">
      <alignment horizontal="center" vertical="center"/>
    </xf>
    <xf numFmtId="0" fontId="36" fillId="0" borderId="6" xfId="0" applyFont="1" applyBorder="1" applyAlignment="1">
      <alignment vertical="center"/>
    </xf>
    <xf numFmtId="0" fontId="36" fillId="0" borderId="2" xfId="0" applyFont="1" applyBorder="1" applyAlignment="1">
      <alignment vertical="center"/>
    </xf>
    <xf numFmtId="0" fontId="36" fillId="0" borderId="1" xfId="0" applyFont="1" applyBorder="1" applyAlignment="1">
      <alignment horizontal="justify" wrapText="1"/>
    </xf>
    <xf numFmtId="4" fontId="36" fillId="0" borderId="1" xfId="0" applyNumberFormat="1" applyFont="1" applyBorder="1" applyAlignment="1"/>
    <xf numFmtId="4" fontId="36" fillId="0" borderId="27" xfId="0" applyNumberFormat="1" applyFont="1" applyBorder="1"/>
    <xf numFmtId="0" fontId="36" fillId="0" borderId="1" xfId="0" applyFont="1" applyBorder="1" applyAlignment="1">
      <alignment vertical="center"/>
    </xf>
    <xf numFmtId="0" fontId="36" fillId="0" borderId="1" xfId="0" applyNumberFormat="1" applyFont="1" applyBorder="1" applyAlignment="1">
      <alignment horizontal="right" vertical="center"/>
    </xf>
    <xf numFmtId="0" fontId="36" fillId="0" borderId="1" xfId="0" applyFont="1" applyBorder="1" applyAlignment="1">
      <alignment horizontal="justify"/>
    </xf>
    <xf numFmtId="0" fontId="36" fillId="0" borderId="0" xfId="0" applyFont="1" applyBorder="1" applyAlignment="1"/>
    <xf numFmtId="0" fontId="36" fillId="0" borderId="0" xfId="0" applyFont="1" applyBorder="1" applyAlignment="1">
      <alignment horizontal="justify" wrapText="1"/>
    </xf>
    <xf numFmtId="0" fontId="36" fillId="0" borderId="0" xfId="0" applyFont="1" applyBorder="1" applyAlignment="1">
      <alignment horizontal="center"/>
    </xf>
    <xf numFmtId="4" fontId="36" fillId="0" borderId="0" xfId="0" applyNumberFormat="1" applyFont="1" applyBorder="1"/>
    <xf numFmtId="172" fontId="36" fillId="0" borderId="0" xfId="0" applyNumberFormat="1" applyFont="1" applyBorder="1" applyAlignment="1">
      <alignment vertical="center"/>
    </xf>
    <xf numFmtId="4" fontId="36" fillId="0" borderId="0" xfId="0" applyNumberFormat="1" applyFont="1" applyBorder="1" applyAlignment="1"/>
    <xf numFmtId="0" fontId="36" fillId="0" borderId="0" xfId="0" applyFont="1" applyBorder="1" applyAlignment="1">
      <alignment horizontal="center" vertical="center"/>
    </xf>
    <xf numFmtId="0" fontId="36" fillId="0" borderId="0" xfId="0" applyFont="1" applyBorder="1" applyAlignment="1">
      <alignment vertical="center"/>
    </xf>
    <xf numFmtId="0" fontId="36" fillId="0" borderId="0" xfId="0" applyNumberFormat="1" applyFont="1" applyBorder="1" applyAlignment="1">
      <alignment horizontal="right" vertical="center"/>
    </xf>
    <xf numFmtId="4" fontId="1" fillId="0" borderId="0" xfId="0" applyNumberFormat="1" applyFont="1"/>
    <xf numFmtId="0" fontId="1" fillId="0" borderId="0" xfId="0" applyFont="1" applyBorder="1"/>
    <xf numFmtId="0" fontId="1" fillId="0" borderId="0" xfId="0" applyFont="1" applyBorder="1" applyAlignment="1">
      <alignment horizontal="right"/>
    </xf>
    <xf numFmtId="3" fontId="2" fillId="9" borderId="74" xfId="0" applyNumberFormat="1" applyFont="1" applyFill="1" applyBorder="1" applyAlignment="1">
      <alignment horizontal="center" vertical="center" wrapText="1"/>
    </xf>
    <xf numFmtId="0" fontId="0" fillId="0" borderId="1" xfId="0" applyFont="1" applyBorder="1"/>
    <xf numFmtId="0" fontId="1" fillId="0" borderId="1" xfId="0" applyFont="1" applyBorder="1"/>
    <xf numFmtId="0" fontId="1" fillId="0" borderId="1" xfId="0" applyFont="1" applyBorder="1" applyAlignment="1">
      <alignment horizontal="right"/>
    </xf>
    <xf numFmtId="4" fontId="1" fillId="11" borderId="1" xfId="0" applyNumberFormat="1" applyFont="1" applyFill="1" applyBorder="1" applyAlignment="1">
      <alignment horizontal="center"/>
    </xf>
    <xf numFmtId="0" fontId="0" fillId="0" borderId="20" xfId="0" applyFont="1" applyBorder="1"/>
    <xf numFmtId="4" fontId="1" fillId="11" borderId="28" xfId="0" applyNumberFormat="1" applyFont="1" applyFill="1" applyBorder="1" applyAlignment="1">
      <alignment horizontal="center"/>
    </xf>
    <xf numFmtId="0" fontId="1" fillId="0" borderId="1" xfId="0" applyFont="1" applyBorder="1" applyAlignment="1">
      <alignment horizontal="center"/>
    </xf>
    <xf numFmtId="4" fontId="1" fillId="0" borderId="20" xfId="0" applyNumberFormat="1" applyFont="1" applyBorder="1" applyAlignment="1">
      <alignment horizontal="right"/>
    </xf>
    <xf numFmtId="3" fontId="0" fillId="0" borderId="0" xfId="0" applyNumberFormat="1" applyFont="1" applyBorder="1"/>
    <xf numFmtId="0" fontId="1" fillId="0" borderId="27" xfId="0" applyFont="1" applyBorder="1" applyAlignment="1">
      <alignment horizontal="center"/>
    </xf>
    <xf numFmtId="0" fontId="0" fillId="12" borderId="1" xfId="0" applyFont="1" applyFill="1" applyBorder="1"/>
    <xf numFmtId="0" fontId="1" fillId="12" borderId="1" xfId="0" applyFont="1" applyFill="1" applyBorder="1"/>
    <xf numFmtId="0" fontId="1" fillId="12" borderId="1" xfId="0" applyFont="1" applyFill="1" applyBorder="1" applyAlignment="1">
      <alignment wrapText="1"/>
    </xf>
    <xf numFmtId="4" fontId="1" fillId="0" borderId="1" xfId="0" applyNumberFormat="1" applyFont="1" applyBorder="1" applyAlignment="1">
      <alignment horizontal="center"/>
    </xf>
    <xf numFmtId="0" fontId="43" fillId="12" borderId="1" xfId="0" applyFont="1" applyFill="1" applyBorder="1" applyAlignment="1">
      <alignment wrapText="1"/>
    </xf>
    <xf numFmtId="0" fontId="1" fillId="0" borderId="28" xfId="0" applyFont="1" applyBorder="1" applyAlignment="1">
      <alignment horizontal="center"/>
    </xf>
    <xf numFmtId="0" fontId="0" fillId="0" borderId="21" xfId="0" applyFont="1" applyBorder="1"/>
    <xf numFmtId="0" fontId="0" fillId="0" borderId="21" xfId="0" applyFont="1" applyBorder="1" applyAlignment="1">
      <alignment horizontal="right"/>
    </xf>
    <xf numFmtId="0" fontId="1" fillId="0" borderId="21" xfId="0" applyFont="1" applyBorder="1"/>
    <xf numFmtId="0" fontId="1" fillId="0" borderId="20" xfId="0" applyFont="1" applyBorder="1" applyAlignment="1">
      <alignment horizontal="right"/>
    </xf>
    <xf numFmtId="0" fontId="3" fillId="0" borderId="21" xfId="0" applyFont="1" applyBorder="1" applyAlignment="1">
      <alignment horizontal="center"/>
    </xf>
    <xf numFmtId="0" fontId="36" fillId="0" borderId="2" xfId="0" applyFont="1" applyBorder="1" applyAlignment="1">
      <alignment horizontal="justify" vertical="center" wrapText="1"/>
    </xf>
    <xf numFmtId="0" fontId="36" fillId="0" borderId="2" xfId="0" applyFont="1" applyBorder="1" applyAlignment="1">
      <alignment horizontal="center" vertical="center" wrapText="1"/>
    </xf>
    <xf numFmtId="172" fontId="36" fillId="0" borderId="2" xfId="0" applyNumberFormat="1" applyFont="1" applyBorder="1" applyAlignment="1">
      <alignment horizontal="center" vertical="center"/>
    </xf>
    <xf numFmtId="3" fontId="6" fillId="0" borderId="55" xfId="0" applyNumberFormat="1" applyFont="1" applyBorder="1" applyAlignment="1">
      <alignment horizontal="left" vertical="center" wrapText="1"/>
    </xf>
    <xf numFmtId="0" fontId="1" fillId="0" borderId="0" xfId="0" applyFont="1" applyAlignment="1">
      <alignment horizontal="left"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2" fillId="8" borderId="0" xfId="0" applyFont="1" applyFill="1" applyBorder="1" applyAlignment="1">
      <alignment horizontal="center" vertical="center" wrapText="1"/>
    </xf>
    <xf numFmtId="4" fontId="1" fillId="11" borderId="0" xfId="0" applyNumberFormat="1" applyFont="1" applyFill="1" applyBorder="1" applyAlignment="1">
      <alignment horizontal="center"/>
    </xf>
    <xf numFmtId="0" fontId="0" fillId="0" borderId="0" xfId="0" applyFont="1" applyBorder="1" applyAlignment="1">
      <alignment horizontal="center"/>
    </xf>
    <xf numFmtId="0" fontId="1" fillId="12" borderId="1" xfId="0" applyFont="1" applyFill="1" applyBorder="1" applyAlignment="1">
      <alignment horizontal="center"/>
    </xf>
    <xf numFmtId="4" fontId="36" fillId="0" borderId="12" xfId="0" applyNumberFormat="1" applyFont="1" applyBorder="1" applyAlignment="1">
      <alignment horizontal="center" vertical="center"/>
    </xf>
    <xf numFmtId="4" fontId="36" fillId="0" borderId="1" xfId="0" applyNumberFormat="1" applyFont="1" applyBorder="1" applyAlignment="1">
      <alignment horizontal="center" vertical="center"/>
    </xf>
    <xf numFmtId="0" fontId="6" fillId="2" borderId="1" xfId="0" applyFont="1" applyFill="1" applyBorder="1" applyAlignment="1">
      <alignment horizontal="left" vertical="center" wrapText="1"/>
    </xf>
    <xf numFmtId="0" fontId="6" fillId="2" borderId="72" xfId="0" applyFont="1" applyFill="1" applyBorder="1" applyAlignment="1">
      <alignment horizontal="left" vertical="center" wrapText="1"/>
    </xf>
    <xf numFmtId="43" fontId="10" fillId="0" borderId="1" xfId="48" applyFont="1" applyBorder="1" applyAlignment="1">
      <alignment horizontal="center" vertical="center"/>
    </xf>
    <xf numFmtId="43" fontId="10" fillId="0" borderId="19" xfId="48" applyFont="1" applyBorder="1" applyAlignment="1">
      <alignment horizontal="center" vertical="center"/>
    </xf>
    <xf numFmtId="0" fontId="8" fillId="6" borderId="18" xfId="0" applyFont="1" applyFill="1" applyBorder="1" applyAlignment="1">
      <alignment horizontal="center" vertical="center"/>
    </xf>
    <xf numFmtId="0" fontId="8" fillId="0" borderId="18" xfId="0" applyFont="1" applyBorder="1" applyAlignment="1">
      <alignment horizontal="center" vertical="center"/>
    </xf>
    <xf numFmtId="0" fontId="10" fillId="0" borderId="18" xfId="0" applyFont="1" applyBorder="1" applyAlignment="1">
      <alignment horizontal="center" vertical="center"/>
    </xf>
    <xf numFmtId="0" fontId="11" fillId="0" borderId="1" xfId="0" applyFont="1" applyBorder="1" applyAlignment="1">
      <alignment horizontal="center" vertical="center" wrapText="1"/>
    </xf>
    <xf numFmtId="0" fontId="10"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0" fillId="0" borderId="18" xfId="0" applyBorder="1" applyAlignment="1">
      <alignment horizontal="center" vertical="top" wrapText="1"/>
    </xf>
    <xf numFmtId="0" fontId="0" fillId="0" borderId="5" xfId="0" applyBorder="1" applyAlignment="1">
      <alignment horizontal="justify" vertical="center" wrapText="1"/>
    </xf>
    <xf numFmtId="0" fontId="25" fillId="0" borderId="1" xfId="0" applyFont="1" applyFill="1" applyBorder="1" applyAlignment="1">
      <alignment horizontal="justify" vertical="center" wrapText="1"/>
    </xf>
    <xf numFmtId="0" fontId="0" fillId="0" borderId="1" xfId="0" applyBorder="1" applyAlignment="1">
      <alignment horizontal="justify" vertical="center" wrapText="1"/>
    </xf>
    <xf numFmtId="0" fontId="25" fillId="0" borderId="35" xfId="0" applyFont="1" applyFill="1" applyBorder="1" applyAlignment="1">
      <alignment horizontal="justify" vertical="center" wrapText="1"/>
    </xf>
    <xf numFmtId="0" fontId="40" fillId="2" borderId="2" xfId="1" applyNumberFormat="1" applyFont="1" applyFill="1" applyBorder="1" applyAlignment="1">
      <alignment horizontal="center" vertical="center" wrapText="1"/>
    </xf>
    <xf numFmtId="0" fontId="36" fillId="0" borderId="1" xfId="0" applyFont="1" applyBorder="1" applyAlignment="1"/>
    <xf numFmtId="0" fontId="36" fillId="0" borderId="36" xfId="0" applyFont="1" applyBorder="1" applyAlignment="1">
      <alignment horizontal="center" vertical="center"/>
    </xf>
    <xf numFmtId="0" fontId="36" fillId="0" borderId="63" xfId="0" applyFont="1" applyBorder="1" applyAlignment="1">
      <alignment horizontal="center" vertical="center"/>
    </xf>
    <xf numFmtId="0" fontId="37" fillId="10" borderId="9" xfId="0" applyFont="1" applyFill="1" applyBorder="1" applyAlignment="1">
      <alignment horizontal="center"/>
    </xf>
    <xf numFmtId="0" fontId="37" fillId="10" borderId="26" xfId="0" applyFont="1" applyFill="1" applyBorder="1" applyAlignment="1">
      <alignment horizontal="center"/>
    </xf>
    <xf numFmtId="0" fontId="37" fillId="10" borderId="121" xfId="0" applyFont="1" applyFill="1" applyBorder="1" applyAlignment="1"/>
    <xf numFmtId="0" fontId="37" fillId="10" borderId="43" xfId="0" applyFont="1" applyFill="1" applyBorder="1" applyAlignment="1"/>
    <xf numFmtId="0" fontId="39" fillId="10" borderId="88" xfId="0" applyFont="1" applyFill="1" applyBorder="1" applyAlignment="1">
      <alignment horizontal="center" vertical="top"/>
    </xf>
    <xf numFmtId="0" fontId="39" fillId="10" borderId="3" xfId="0" applyFont="1" applyFill="1" applyBorder="1" applyAlignment="1">
      <alignment horizontal="center" vertical="top"/>
    </xf>
    <xf numFmtId="0" fontId="39" fillId="10" borderId="89" xfId="0" applyFont="1" applyFill="1" applyBorder="1" applyAlignment="1">
      <alignment horizontal="center" vertical="top"/>
    </xf>
    <xf numFmtId="0" fontId="40" fillId="10" borderId="87" xfId="0" applyFont="1" applyFill="1" applyBorder="1" applyAlignment="1">
      <alignment horizontal="center" wrapText="1"/>
    </xf>
    <xf numFmtId="0" fontId="40" fillId="10" borderId="31" xfId="0" applyFont="1" applyFill="1" applyBorder="1" applyAlignment="1">
      <alignment horizontal="center" wrapText="1"/>
    </xf>
    <xf numFmtId="0" fontId="36" fillId="0" borderId="39" xfId="0" applyFont="1" applyBorder="1" applyAlignment="1">
      <alignment horizontal="center"/>
    </xf>
    <xf numFmtId="0" fontId="36" fillId="0" borderId="66" xfId="0" applyFont="1" applyBorder="1" applyAlignment="1">
      <alignment horizontal="center"/>
    </xf>
    <xf numFmtId="172" fontId="36" fillId="0" borderId="9" xfId="0" applyNumberFormat="1" applyFont="1" applyBorder="1" applyAlignment="1">
      <alignment horizontal="center" vertical="center"/>
    </xf>
    <xf numFmtId="172" fontId="36" fillId="0" borderId="26" xfId="0" applyNumberFormat="1" applyFont="1" applyBorder="1" applyAlignment="1">
      <alignment horizontal="center" vertical="center"/>
    </xf>
    <xf numFmtId="0" fontId="37" fillId="10" borderId="5" xfId="0" applyFont="1" applyFill="1" applyBorder="1" applyAlignment="1">
      <alignment horizontal="center"/>
    </xf>
    <xf numFmtId="0" fontId="37" fillId="10" borderId="23" xfId="0" applyFont="1" applyFill="1" applyBorder="1" applyAlignment="1">
      <alignment horizontal="center"/>
    </xf>
    <xf numFmtId="0" fontId="37" fillId="10" borderId="5" xfId="0" applyFont="1" applyFill="1" applyBorder="1" applyAlignment="1"/>
    <xf numFmtId="0" fontId="37" fillId="10" borderId="23" xfId="0" applyFont="1" applyFill="1" applyBorder="1" applyAlignment="1"/>
    <xf numFmtId="0" fontId="37" fillId="10" borderId="7" xfId="0" applyFont="1" applyFill="1" applyBorder="1" applyAlignment="1"/>
    <xf numFmtId="0" fontId="40" fillId="10" borderId="8" xfId="0" applyFont="1" applyFill="1" applyBorder="1" applyAlignment="1">
      <alignment horizontal="justify" wrapText="1"/>
    </xf>
    <xf numFmtId="0" fontId="40" fillId="10" borderId="42" xfId="0" applyFont="1" applyFill="1" applyBorder="1" applyAlignment="1">
      <alignment horizontal="justify" wrapText="1"/>
    </xf>
    <xf numFmtId="0" fontId="40" fillId="10" borderId="5" xfId="0" applyFont="1" applyFill="1" applyBorder="1" applyAlignment="1">
      <alignment horizontal="justify"/>
    </xf>
    <xf numFmtId="0" fontId="40" fillId="10" borderId="23" xfId="0" applyFont="1" applyFill="1" applyBorder="1" applyAlignment="1">
      <alignment horizontal="justify"/>
    </xf>
    <xf numFmtId="0" fontId="37" fillId="0" borderId="9" xfId="0" applyFont="1" applyBorder="1" applyAlignment="1">
      <alignment horizontal="center" vertical="center" wrapText="1"/>
    </xf>
    <xf numFmtId="0" fontId="37" fillId="0" borderId="26" xfId="0" applyFont="1" applyBorder="1" applyAlignment="1">
      <alignment horizontal="center" vertical="center" wrapText="1"/>
    </xf>
    <xf numFmtId="0" fontId="36" fillId="0" borderId="10" xfId="0" applyFont="1" applyBorder="1" applyAlignment="1">
      <alignment horizontal="justify" vertical="center" wrapText="1"/>
    </xf>
    <xf numFmtId="0" fontId="36" fillId="0" borderId="23" xfId="0" applyFont="1" applyBorder="1" applyAlignment="1">
      <alignment horizontal="justify" vertical="center" wrapText="1"/>
    </xf>
    <xf numFmtId="0" fontId="36" fillId="0" borderId="10" xfId="0" applyFont="1" applyBorder="1" applyAlignment="1">
      <alignment horizontal="center" vertical="center"/>
    </xf>
    <xf numFmtId="0" fontId="36" fillId="0" borderId="23" xfId="0" applyFont="1" applyBorder="1" applyAlignment="1">
      <alignment horizontal="center" vertical="center"/>
    </xf>
    <xf numFmtId="0" fontId="36" fillId="0" borderId="10" xfId="0" applyFont="1" applyBorder="1" applyAlignment="1">
      <alignment horizontal="center"/>
    </xf>
    <xf numFmtId="0" fontId="36" fillId="0" borderId="23" xfId="0" applyFont="1" applyBorder="1" applyAlignment="1">
      <alignment horizontal="center"/>
    </xf>
    <xf numFmtId="0" fontId="36" fillId="0" borderId="20" xfId="0" applyFont="1" applyBorder="1" applyAlignment="1">
      <alignment horizontal="center" vertical="center"/>
    </xf>
    <xf numFmtId="0" fontId="36" fillId="0" borderId="2" xfId="0" applyFont="1" applyBorder="1" applyAlignment="1">
      <alignment horizontal="center" vertical="center"/>
    </xf>
    <xf numFmtId="0" fontId="38" fillId="2" borderId="9" xfId="1" applyNumberFormat="1" applyFont="1" applyFill="1" applyBorder="1" applyAlignment="1">
      <alignment horizontal="justify" vertical="center" wrapText="1"/>
    </xf>
    <xf numFmtId="0" fontId="38" fillId="2" borderId="24" xfId="1" applyNumberFormat="1" applyFont="1" applyFill="1" applyBorder="1" applyAlignment="1">
      <alignment horizontal="justify" vertical="center" wrapText="1"/>
    </xf>
    <xf numFmtId="0" fontId="38" fillId="2" borderId="26" xfId="1" applyNumberFormat="1" applyFont="1" applyFill="1" applyBorder="1" applyAlignment="1">
      <alignment horizontal="justify" vertical="center" wrapText="1"/>
    </xf>
    <xf numFmtId="4" fontId="36" fillId="0" borderId="10" xfId="0" applyNumberFormat="1" applyFont="1" applyBorder="1" applyAlignment="1">
      <alignment horizontal="center" vertical="center"/>
    </xf>
    <xf numFmtId="4" fontId="36" fillId="0" borderId="20" xfId="0" applyNumberFormat="1" applyFont="1" applyBorder="1" applyAlignment="1">
      <alignment horizontal="center" vertical="center"/>
    </xf>
    <xf numFmtId="4" fontId="36" fillId="0" borderId="23" xfId="0" applyNumberFormat="1" applyFont="1" applyBorder="1" applyAlignment="1">
      <alignment horizontal="center" vertical="center"/>
    </xf>
    <xf numFmtId="0" fontId="38" fillId="2" borderId="22" xfId="1" applyNumberFormat="1" applyFont="1" applyFill="1" applyBorder="1" applyAlignment="1">
      <alignment horizontal="justify" vertical="center" wrapText="1"/>
    </xf>
    <xf numFmtId="0" fontId="36" fillId="0" borderId="5" xfId="0" applyFont="1" applyBorder="1" applyAlignment="1">
      <alignment horizontal="justify" vertical="center" wrapText="1"/>
    </xf>
    <xf numFmtId="0" fontId="36" fillId="0" borderId="5"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23" xfId="0" applyFont="1" applyFill="1" applyBorder="1" applyAlignment="1">
      <alignment horizontal="center" vertical="center"/>
    </xf>
    <xf numFmtId="4" fontId="36" fillId="0" borderId="5" xfId="0" applyNumberFormat="1" applyFont="1" applyFill="1" applyBorder="1" applyAlignment="1">
      <alignment horizontal="center" vertical="center"/>
    </xf>
    <xf numFmtId="4" fontId="36" fillId="0" borderId="20" xfId="0" applyNumberFormat="1" applyFont="1" applyFill="1" applyBorder="1" applyAlignment="1">
      <alignment horizontal="center" vertical="center"/>
    </xf>
    <xf numFmtId="4" fontId="36" fillId="0" borderId="23" xfId="0" applyNumberFormat="1" applyFont="1" applyFill="1" applyBorder="1" applyAlignment="1">
      <alignment horizontal="center" vertical="center"/>
    </xf>
    <xf numFmtId="172" fontId="36" fillId="0" borderId="5" xfId="0" applyNumberFormat="1" applyFont="1" applyFill="1" applyBorder="1" applyAlignment="1">
      <alignment horizontal="center" vertical="center"/>
    </xf>
    <xf numFmtId="172" fontId="36" fillId="0" borderId="20" xfId="0" applyNumberFormat="1" applyFont="1" applyFill="1" applyBorder="1" applyAlignment="1">
      <alignment horizontal="center" vertical="center"/>
    </xf>
    <xf numFmtId="172" fontId="36" fillId="0" borderId="23" xfId="0" applyNumberFormat="1" applyFont="1" applyFill="1" applyBorder="1" applyAlignment="1">
      <alignment horizontal="center" vertical="center"/>
    </xf>
    <xf numFmtId="0" fontId="38" fillId="2" borderId="17" xfId="1" applyNumberFormat="1" applyFont="1" applyFill="1" applyBorder="1" applyAlignment="1">
      <alignment horizontal="justify" vertical="center" wrapText="1"/>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 xfId="0" applyFont="1" applyBorder="1" applyAlignment="1">
      <alignment horizontal="center" vertical="center" wrapText="1"/>
    </xf>
    <xf numFmtId="172" fontId="36" fillId="0" borderId="5" xfId="0" applyNumberFormat="1" applyFont="1" applyBorder="1" applyAlignment="1">
      <alignment horizontal="center" vertical="center"/>
    </xf>
    <xf numFmtId="172" fontId="36" fillId="0" borderId="20" xfId="0" applyNumberFormat="1" applyFont="1" applyBorder="1" applyAlignment="1">
      <alignment horizontal="center" vertical="center"/>
    </xf>
    <xf numFmtId="172" fontId="36" fillId="0" borderId="2" xfId="0" applyNumberFormat="1" applyFont="1" applyBorder="1" applyAlignment="1">
      <alignment horizontal="center" vertical="center"/>
    </xf>
    <xf numFmtId="0" fontId="38" fillId="2" borderId="9" xfId="1" applyNumberFormat="1" applyFont="1" applyFill="1" applyBorder="1" applyAlignment="1">
      <alignment horizontal="center" vertical="center" wrapText="1"/>
    </xf>
    <xf numFmtId="0" fontId="38" fillId="2" borderId="24" xfId="1" applyNumberFormat="1" applyFont="1" applyFill="1" applyBorder="1" applyAlignment="1">
      <alignment horizontal="center" vertical="center" wrapText="1"/>
    </xf>
    <xf numFmtId="0" fontId="38" fillId="2" borderId="17" xfId="1" applyNumberFormat="1" applyFont="1" applyFill="1" applyBorder="1" applyAlignment="1">
      <alignment horizontal="center" vertical="center" wrapText="1"/>
    </xf>
    <xf numFmtId="0" fontId="36" fillId="0" borderId="10" xfId="0" applyFont="1" applyBorder="1" applyAlignment="1">
      <alignment horizontal="center" vertical="center" wrapText="1"/>
    </xf>
    <xf numFmtId="172" fontId="36" fillId="0" borderId="10" xfId="0" applyNumberFormat="1" applyFont="1" applyBorder="1" applyAlignment="1">
      <alignment horizontal="center" vertical="center"/>
    </xf>
    <xf numFmtId="172" fontId="36" fillId="0" borderId="23" xfId="0" applyNumberFormat="1" applyFont="1" applyBorder="1" applyAlignment="1">
      <alignment horizontal="center" vertical="center"/>
    </xf>
    <xf numFmtId="0" fontId="36" fillId="0" borderId="2" xfId="0" applyFont="1" applyFill="1" applyBorder="1" applyAlignment="1">
      <alignment horizontal="center" vertical="center"/>
    </xf>
    <xf numFmtId="4" fontId="36" fillId="0" borderId="2" xfId="0" applyNumberFormat="1" applyFont="1" applyFill="1" applyBorder="1" applyAlignment="1">
      <alignment horizontal="center" vertical="center"/>
    </xf>
    <xf numFmtId="172" fontId="36" fillId="0" borderId="2" xfId="0" applyNumberFormat="1" applyFont="1" applyFill="1" applyBorder="1" applyAlignment="1">
      <alignment horizontal="center" vertical="center"/>
    </xf>
    <xf numFmtId="0" fontId="37" fillId="10" borderId="39" xfId="0" applyFont="1" applyFill="1" applyBorder="1" applyAlignment="1"/>
    <xf numFmtId="0" fontId="37" fillId="10" borderId="66" xfId="0" applyFont="1" applyFill="1" applyBorder="1" applyAlignment="1"/>
    <xf numFmtId="0" fontId="36" fillId="0" borderId="5" xfId="0" applyFont="1" applyBorder="1" applyAlignment="1">
      <alignment horizontal="center" vertical="center"/>
    </xf>
    <xf numFmtId="4" fontId="36" fillId="0" borderId="5" xfId="0" applyNumberFormat="1" applyFont="1" applyBorder="1" applyAlignment="1">
      <alignment horizontal="center" vertical="center"/>
    </xf>
    <xf numFmtId="0" fontId="36" fillId="0" borderId="25" xfId="0" applyFont="1" applyBorder="1" applyAlignment="1">
      <alignment horizontal="center"/>
    </xf>
    <xf numFmtId="0" fontId="37" fillId="10" borderId="17" xfId="0" applyFont="1" applyFill="1" applyBorder="1" applyAlignment="1">
      <alignment horizontal="center"/>
    </xf>
    <xf numFmtId="0" fontId="37" fillId="10" borderId="10" xfId="0" applyFont="1" applyFill="1" applyBorder="1" applyAlignment="1">
      <alignment horizontal="center"/>
    </xf>
    <xf numFmtId="0" fontId="37" fillId="10" borderId="2" xfId="0" applyFont="1" applyFill="1" applyBorder="1" applyAlignment="1">
      <alignment horizontal="center"/>
    </xf>
    <xf numFmtId="0" fontId="37" fillId="10" borderId="121" xfId="0" applyFont="1" applyFill="1" applyBorder="1" applyAlignment="1">
      <alignment horizontal="center"/>
    </xf>
    <xf numFmtId="0" fontId="37" fillId="10" borderId="4" xfId="0" applyFont="1" applyFill="1" applyBorder="1" applyAlignment="1">
      <alignment horizontal="center"/>
    </xf>
    <xf numFmtId="0" fontId="40" fillId="10" borderId="90" xfId="0" applyFont="1" applyFill="1" applyBorder="1" applyAlignment="1">
      <alignment horizontal="justify" wrapText="1"/>
    </xf>
    <xf numFmtId="0" fontId="40" fillId="10" borderId="6" xfId="0" applyFont="1" applyFill="1" applyBorder="1" applyAlignment="1">
      <alignment horizontal="justify" wrapText="1"/>
    </xf>
    <xf numFmtId="0" fontId="40" fillId="10" borderId="39" xfId="0" applyFont="1" applyFill="1" applyBorder="1" applyAlignment="1">
      <alignment horizontal="justify"/>
    </xf>
    <xf numFmtId="0" fontId="40" fillId="10" borderId="40" xfId="0" applyFont="1" applyFill="1" applyBorder="1" applyAlignment="1">
      <alignment horizontal="justify"/>
    </xf>
    <xf numFmtId="0" fontId="37" fillId="0" borderId="22" xfId="0" applyFont="1" applyBorder="1" applyAlignment="1">
      <alignment horizontal="center" vertical="center" wrapText="1"/>
    </xf>
    <xf numFmtId="0" fontId="38" fillId="2" borderId="36" xfId="0" applyFont="1" applyFill="1" applyBorder="1" applyAlignment="1">
      <alignment horizontal="justify" vertical="center" wrapText="1"/>
    </xf>
    <xf numFmtId="0" fontId="38" fillId="2" borderId="63" xfId="0" applyFont="1" applyFill="1" applyBorder="1" applyAlignment="1">
      <alignment horizontal="justify" vertical="center" wrapText="1"/>
    </xf>
    <xf numFmtId="0" fontId="40" fillId="2" borderId="5"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7" fillId="10" borderId="22" xfId="0" applyFont="1" applyFill="1" applyBorder="1" applyAlignment="1">
      <alignment horizontal="center"/>
    </xf>
    <xf numFmtId="0" fontId="37" fillId="10" borderId="24" xfId="0" applyFont="1" applyFill="1" applyBorder="1" applyAlignment="1">
      <alignment horizontal="center"/>
    </xf>
    <xf numFmtId="0" fontId="40" fillId="10" borderId="96" xfId="0" applyFont="1" applyFill="1" applyBorder="1" applyAlignment="1">
      <alignment horizontal="center" wrapText="1"/>
    </xf>
    <xf numFmtId="0" fontId="40" fillId="10" borderId="94" xfId="0" applyFont="1" applyFill="1" applyBorder="1" applyAlignment="1">
      <alignment horizontal="center" wrapText="1"/>
    </xf>
    <xf numFmtId="0" fontId="37" fillId="10" borderId="43" xfId="0" applyFont="1" applyFill="1" applyBorder="1" applyAlignment="1">
      <alignment horizontal="center"/>
    </xf>
    <xf numFmtId="0" fontId="40" fillId="10" borderId="66" xfId="0" applyFont="1" applyFill="1" applyBorder="1" applyAlignment="1">
      <alignment horizontal="justify"/>
    </xf>
    <xf numFmtId="0" fontId="36" fillId="0" borderId="9" xfId="0" applyFont="1" applyBorder="1" applyAlignment="1">
      <alignment vertical="center" wrapText="1"/>
    </xf>
    <xf numFmtId="0" fontId="36" fillId="0" borderId="26" xfId="0" applyFont="1" applyBorder="1" applyAlignment="1">
      <alignment vertical="center" wrapText="1"/>
    </xf>
    <xf numFmtId="0" fontId="36" fillId="0" borderId="23" xfId="0" applyFont="1" applyBorder="1" applyAlignment="1">
      <alignment horizontal="center" vertical="center" wrapText="1"/>
    </xf>
    <xf numFmtId="0" fontId="37" fillId="0" borderId="0" xfId="0" applyFont="1" applyAlignment="1">
      <alignment horizontal="center"/>
    </xf>
    <xf numFmtId="0" fontId="37" fillId="10" borderId="7" xfId="0" applyFont="1" applyFill="1" applyBorder="1" applyAlignment="1">
      <alignment horizontal="center"/>
    </xf>
    <xf numFmtId="0" fontId="40" fillId="10" borderId="2" xfId="0" applyFont="1" applyFill="1" applyBorder="1" applyAlignment="1">
      <alignment horizontal="justify"/>
    </xf>
    <xf numFmtId="3" fontId="2" fillId="8" borderId="107" xfId="0" applyNumberFormat="1" applyFont="1" applyFill="1" applyBorder="1" applyAlignment="1">
      <alignment horizontal="center" vertical="center" wrapText="1"/>
    </xf>
    <xf numFmtId="3" fontId="2" fillId="8" borderId="108" xfId="0" applyNumberFormat="1" applyFont="1" applyFill="1" applyBorder="1" applyAlignment="1">
      <alignment horizontal="center" vertical="center" wrapText="1"/>
    </xf>
    <xf numFmtId="3" fontId="2" fillId="8" borderId="109" xfId="0" applyNumberFormat="1" applyFont="1" applyFill="1" applyBorder="1" applyAlignment="1">
      <alignment horizontal="center" vertical="center" wrapText="1"/>
    </xf>
    <xf numFmtId="0" fontId="2" fillId="8" borderId="74" xfId="0" applyFont="1" applyFill="1" applyBorder="1" applyAlignment="1">
      <alignment horizontal="center" vertical="center" wrapText="1"/>
    </xf>
    <xf numFmtId="0" fontId="2" fillId="8" borderId="58" xfId="0" applyFont="1" applyFill="1" applyBorder="1" applyAlignment="1">
      <alignment horizontal="center" vertical="center" wrapText="1"/>
    </xf>
    <xf numFmtId="3" fontId="2" fillId="8" borderId="110" xfId="0" applyNumberFormat="1" applyFont="1" applyFill="1" applyBorder="1" applyAlignment="1">
      <alignment horizontal="center" vertical="center" wrapText="1"/>
    </xf>
    <xf numFmtId="49" fontId="6" fillId="0" borderId="104" xfId="0" applyNumberFormat="1" applyFont="1" applyBorder="1" applyAlignment="1">
      <alignment horizontal="left" vertical="center" wrapText="1"/>
    </xf>
    <xf numFmtId="49" fontId="6" fillId="0" borderId="105" xfId="0" applyNumberFormat="1" applyFont="1" applyBorder="1" applyAlignment="1">
      <alignment horizontal="left" vertical="center" wrapText="1"/>
    </xf>
    <xf numFmtId="49" fontId="6" fillId="0" borderId="106" xfId="0" applyNumberFormat="1" applyFont="1" applyBorder="1" applyAlignment="1">
      <alignment horizontal="left" vertical="center" wrapText="1"/>
    </xf>
    <xf numFmtId="0" fontId="2" fillId="8" borderId="51" xfId="0" applyFont="1" applyFill="1" applyBorder="1" applyAlignment="1">
      <alignment horizontal="center" vertical="center" wrapText="1"/>
    </xf>
    <xf numFmtId="0" fontId="2" fillId="8" borderId="52" xfId="0" applyFont="1" applyFill="1" applyBorder="1" applyAlignment="1">
      <alignment horizontal="center" vertical="center" wrapText="1"/>
    </xf>
    <xf numFmtId="3" fontId="2" fillId="8" borderId="52" xfId="0" applyNumberFormat="1" applyFont="1" applyFill="1" applyBorder="1" applyAlignment="1">
      <alignment horizontal="center" vertical="center" wrapText="1"/>
    </xf>
    <xf numFmtId="4" fontId="1" fillId="11" borderId="104" xfId="0" applyNumberFormat="1" applyFont="1" applyFill="1" applyBorder="1" applyAlignment="1">
      <alignment horizontal="center"/>
    </xf>
    <xf numFmtId="4" fontId="1" fillId="11" borderId="105" xfId="0" applyNumberFormat="1" applyFont="1" applyFill="1" applyBorder="1" applyAlignment="1">
      <alignment horizontal="center"/>
    </xf>
    <xf numFmtId="4" fontId="1" fillId="11" borderId="106" xfId="0" applyNumberFormat="1" applyFont="1" applyFill="1" applyBorder="1" applyAlignment="1">
      <alignment horizontal="center"/>
    </xf>
    <xf numFmtId="0" fontId="0" fillId="0" borderId="98" xfId="0" applyFill="1" applyBorder="1" applyAlignment="1">
      <alignment horizontal="justify" vertical="top" wrapText="1"/>
    </xf>
    <xf numFmtId="0" fontId="0" fillId="0" borderId="99" xfId="0" applyFill="1" applyBorder="1" applyAlignment="1">
      <alignment horizontal="justify" vertical="top" wrapText="1"/>
    </xf>
    <xf numFmtId="0" fontId="0" fillId="0" borderId="51" xfId="0" applyFont="1" applyFill="1" applyBorder="1" applyAlignment="1">
      <alignment horizontal="justify" vertical="center" wrapText="1"/>
    </xf>
    <xf numFmtId="0" fontId="0" fillId="0" borderId="52" xfId="0" applyFont="1" applyFill="1" applyBorder="1" applyAlignment="1">
      <alignment horizontal="justify" vertical="center" wrapText="1"/>
    </xf>
    <xf numFmtId="0" fontId="1" fillId="0" borderId="0" xfId="0" applyFont="1" applyAlignment="1">
      <alignment horizontal="left" vertical="center" wrapText="1"/>
    </xf>
    <xf numFmtId="0" fontId="3" fillId="0" borderId="0" xfId="0" applyFont="1" applyAlignment="1">
      <alignment horizontal="center"/>
    </xf>
    <xf numFmtId="0" fontId="22" fillId="0" borderId="47" xfId="0" applyFont="1" applyBorder="1" applyAlignment="1">
      <alignment horizontal="left" vertical="center"/>
    </xf>
    <xf numFmtId="0" fontId="2" fillId="8" borderId="48" xfId="0" applyFont="1" applyFill="1" applyBorder="1" applyAlignment="1">
      <alignment horizontal="center" vertical="center" wrapText="1"/>
    </xf>
    <xf numFmtId="0" fontId="2" fillId="8" borderId="49" xfId="0" applyFont="1" applyFill="1" applyBorder="1" applyAlignment="1">
      <alignment horizontal="center" vertical="center" wrapText="1"/>
    </xf>
    <xf numFmtId="3" fontId="2" fillId="8" borderId="84" xfId="0" applyNumberFormat="1" applyFont="1" applyFill="1" applyBorder="1" applyAlignment="1">
      <alignment horizontal="center" vertical="center" wrapText="1"/>
    </xf>
    <xf numFmtId="3" fontId="2" fillId="8" borderId="120" xfId="0" applyNumberFormat="1" applyFont="1" applyFill="1" applyBorder="1" applyAlignment="1">
      <alignment horizontal="center" vertical="center" wrapText="1"/>
    </xf>
    <xf numFmtId="3" fontId="2" fillId="8" borderId="58" xfId="0" applyNumberFormat="1" applyFont="1" applyFill="1" applyBorder="1" applyAlignment="1">
      <alignment horizontal="center" vertical="center" wrapText="1"/>
    </xf>
    <xf numFmtId="3" fontId="2" fillId="8" borderId="117" xfId="0" applyNumberFormat="1" applyFont="1" applyFill="1" applyBorder="1" applyAlignment="1">
      <alignment horizontal="center" vertical="center" wrapText="1"/>
    </xf>
    <xf numFmtId="3" fontId="2" fillId="8" borderId="118" xfId="0" applyNumberFormat="1" applyFont="1" applyFill="1" applyBorder="1" applyAlignment="1">
      <alignment horizontal="center" vertical="center" wrapText="1"/>
    </xf>
    <xf numFmtId="3" fontId="2" fillId="8" borderId="119" xfId="0" applyNumberFormat="1" applyFont="1" applyFill="1" applyBorder="1" applyAlignment="1">
      <alignment horizontal="center" vertical="center" wrapText="1"/>
    </xf>
    <xf numFmtId="0" fontId="2" fillId="8" borderId="84" xfId="0" applyFont="1" applyFill="1" applyBorder="1" applyAlignment="1">
      <alignment horizontal="center" vertical="center" wrapText="1"/>
    </xf>
    <xf numFmtId="0" fontId="2" fillId="8" borderId="111" xfId="0" applyFont="1" applyFill="1" applyBorder="1" applyAlignment="1">
      <alignment horizontal="center" vertical="center" wrapText="1"/>
    </xf>
    <xf numFmtId="0" fontId="2" fillId="8" borderId="112" xfId="0" applyFont="1" applyFill="1" applyBorder="1" applyAlignment="1">
      <alignment horizontal="center" vertical="center" wrapText="1"/>
    </xf>
    <xf numFmtId="0" fontId="2" fillId="8" borderId="113" xfId="0" applyFont="1" applyFill="1" applyBorder="1" applyAlignment="1">
      <alignment horizontal="center" vertical="center" wrapText="1"/>
    </xf>
    <xf numFmtId="0" fontId="2" fillId="8" borderId="114" xfId="0" applyFont="1" applyFill="1" applyBorder="1" applyAlignment="1">
      <alignment horizontal="center" vertical="center" wrapText="1"/>
    </xf>
    <xf numFmtId="0" fontId="2" fillId="8" borderId="115" xfId="0" applyFont="1" applyFill="1" applyBorder="1" applyAlignment="1">
      <alignment horizontal="center" vertical="center" wrapText="1"/>
    </xf>
    <xf numFmtId="0" fontId="2" fillId="8" borderId="116" xfId="0" applyFont="1" applyFill="1" applyBorder="1" applyAlignment="1">
      <alignment horizontal="center" vertical="center" wrapText="1"/>
    </xf>
    <xf numFmtId="0" fontId="37" fillId="0" borderId="3" xfId="0" applyFont="1" applyBorder="1" applyAlignment="1">
      <alignment horizontal="center"/>
    </xf>
    <xf numFmtId="0" fontId="37" fillId="0" borderId="88" xfId="0" applyFont="1" applyBorder="1" applyAlignment="1">
      <alignment horizontal="center"/>
    </xf>
    <xf numFmtId="0" fontId="37" fillId="0" borderId="34" xfId="0" applyFont="1" applyBorder="1" applyAlignment="1">
      <alignment horizontal="center"/>
    </xf>
    <xf numFmtId="0" fontId="37" fillId="0" borderId="87" xfId="0" applyFont="1" applyBorder="1" applyAlignment="1">
      <alignment horizontal="center"/>
    </xf>
    <xf numFmtId="0" fontId="2" fillId="8" borderId="79" xfId="0" applyFont="1" applyFill="1" applyBorder="1" applyAlignment="1">
      <alignment horizontal="center" vertical="center" wrapText="1"/>
    </xf>
    <xf numFmtId="3" fontId="2" fillId="8" borderId="75" xfId="0" applyNumberFormat="1" applyFont="1" applyFill="1" applyBorder="1" applyAlignment="1">
      <alignment horizontal="center" vertical="center" wrapText="1"/>
    </xf>
    <xf numFmtId="0" fontId="2" fillId="8" borderId="75" xfId="0" applyFont="1" applyFill="1" applyBorder="1" applyAlignment="1">
      <alignment horizontal="center" vertical="center" wrapText="1"/>
    </xf>
    <xf numFmtId="0" fontId="0" fillId="0" borderId="5" xfId="0" applyFont="1" applyBorder="1" applyAlignment="1">
      <alignment horizontal="center"/>
    </xf>
    <xf numFmtId="0" fontId="0" fillId="0" borderId="20"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horizontal="center"/>
    </xf>
    <xf numFmtId="0" fontId="0" fillId="0" borderId="97" xfId="0" applyFont="1" applyBorder="1" applyAlignment="1">
      <alignment horizontal="center"/>
    </xf>
    <xf numFmtId="0" fontId="36" fillId="2" borderId="9" xfId="0" applyFont="1" applyFill="1" applyBorder="1" applyAlignment="1">
      <alignment horizontal="justify" vertical="center" wrapText="1"/>
    </xf>
    <xf numFmtId="0" fontId="36" fillId="2" borderId="24" xfId="0" applyFont="1" applyFill="1" applyBorder="1" applyAlignment="1">
      <alignment horizontal="justify" vertical="center" wrapText="1"/>
    </xf>
    <xf numFmtId="0" fontId="36" fillId="2" borderId="26" xfId="0" applyFont="1" applyFill="1" applyBorder="1" applyAlignment="1">
      <alignment horizontal="justify" vertical="center" wrapText="1"/>
    </xf>
    <xf numFmtId="0" fontId="36" fillId="2" borderId="10" xfId="0" applyFont="1" applyFill="1" applyBorder="1" applyAlignment="1">
      <alignment horizontal="center" vertical="center"/>
    </xf>
    <xf numFmtId="0" fontId="36" fillId="2" borderId="20" xfId="0" applyFont="1" applyFill="1" applyBorder="1" applyAlignment="1">
      <alignment horizontal="center" vertical="center"/>
    </xf>
    <xf numFmtId="0" fontId="36" fillId="2" borderId="23" xfId="0" applyFont="1" applyFill="1" applyBorder="1" applyAlignment="1">
      <alignment horizontal="center" vertical="center"/>
    </xf>
    <xf numFmtId="0" fontId="2" fillId="8" borderId="123"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24" xfId="0" applyFont="1" applyFill="1" applyBorder="1" applyAlignment="1">
      <alignment horizontal="center" vertical="center" wrapText="1"/>
    </xf>
    <xf numFmtId="0" fontId="0" fillId="0" borderId="4" xfId="0" applyFont="1" applyBorder="1" applyAlignment="1">
      <alignment horizontal="center"/>
    </xf>
    <xf numFmtId="0" fontId="0" fillId="0" borderId="6" xfId="0" applyFont="1" applyBorder="1" applyAlignment="1">
      <alignment horizontal="center"/>
    </xf>
    <xf numFmtId="0" fontId="1" fillId="0" borderId="5"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 xfId="0" applyFont="1" applyBorder="1" applyAlignment="1">
      <alignment horizontal="center"/>
    </xf>
    <xf numFmtId="4" fontId="1" fillId="11" borderId="7" xfId="0" applyNumberFormat="1" applyFont="1" applyFill="1" applyBorder="1" applyAlignment="1">
      <alignment horizontal="center"/>
    </xf>
    <xf numFmtId="4" fontId="1" fillId="11" borderId="96" xfId="0" applyNumberFormat="1" applyFont="1" applyFill="1" applyBorder="1" applyAlignment="1">
      <alignment horizontal="center"/>
    </xf>
    <xf numFmtId="4" fontId="1" fillId="11" borderId="8" xfId="0" applyNumberFormat="1" applyFont="1" applyFill="1" applyBorder="1" applyAlignment="1">
      <alignment horizontal="center"/>
    </xf>
    <xf numFmtId="4" fontId="1" fillId="11" borderId="21" xfId="0" applyNumberFormat="1" applyFont="1" applyFill="1" applyBorder="1" applyAlignment="1">
      <alignment horizontal="center"/>
    </xf>
    <xf numFmtId="4" fontId="1" fillId="11" borderId="0" xfId="0" applyNumberFormat="1" applyFont="1" applyFill="1" applyBorder="1" applyAlignment="1">
      <alignment horizontal="center"/>
    </xf>
    <xf numFmtId="4" fontId="1" fillId="11" borderId="97" xfId="0" applyNumberFormat="1" applyFont="1" applyFill="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1" fillId="12" borderId="27" xfId="0" applyFont="1" applyFill="1" applyBorder="1" applyAlignment="1">
      <alignment horizontal="center"/>
    </xf>
    <xf numFmtId="0" fontId="1" fillId="12" borderId="29" xfId="0" applyFont="1" applyFill="1" applyBorder="1" applyAlignment="1">
      <alignment horizontal="center"/>
    </xf>
    <xf numFmtId="0" fontId="1" fillId="12" borderId="28" xfId="0" applyFont="1" applyFill="1" applyBorder="1" applyAlignment="1">
      <alignment horizontal="center"/>
    </xf>
    <xf numFmtId="4" fontId="1" fillId="12" borderId="27" xfId="0" applyNumberFormat="1" applyFont="1" applyFill="1" applyBorder="1" applyAlignment="1">
      <alignment horizontal="center"/>
    </xf>
    <xf numFmtId="4" fontId="1" fillId="12" borderId="29" xfId="0" applyNumberFormat="1" applyFont="1" applyFill="1" applyBorder="1" applyAlignment="1">
      <alignment horizontal="center"/>
    </xf>
    <xf numFmtId="4" fontId="1" fillId="12" borderId="28" xfId="0" applyNumberFormat="1" applyFont="1" applyFill="1" applyBorder="1" applyAlignment="1">
      <alignment horizontal="center"/>
    </xf>
    <xf numFmtId="0" fontId="1" fillId="0" borderId="4" xfId="0" applyFont="1" applyBorder="1" applyAlignment="1">
      <alignment horizontal="center"/>
    </xf>
    <xf numFmtId="0" fontId="1" fillId="0" borderId="94" xfId="0" applyFont="1" applyBorder="1" applyAlignment="1">
      <alignment horizontal="center"/>
    </xf>
    <xf numFmtId="0" fontId="1" fillId="0" borderId="6" xfId="0" applyFont="1" applyBorder="1" applyAlignment="1">
      <alignment horizontal="center"/>
    </xf>
    <xf numFmtId="4" fontId="1" fillId="11" borderId="4" xfId="0" applyNumberFormat="1" applyFont="1" applyFill="1" applyBorder="1" applyAlignment="1">
      <alignment horizontal="center"/>
    </xf>
    <xf numFmtId="4" fontId="1" fillId="11" borderId="94" xfId="0" applyNumberFormat="1" applyFont="1" applyFill="1" applyBorder="1" applyAlignment="1">
      <alignment horizontal="center"/>
    </xf>
    <xf numFmtId="4" fontId="1" fillId="11" borderId="6" xfId="0" applyNumberFormat="1" applyFont="1" applyFill="1" applyBorder="1" applyAlignment="1">
      <alignment horizontal="center"/>
    </xf>
    <xf numFmtId="0" fontId="0" fillId="12" borderId="1" xfId="0" applyFont="1" applyFill="1" applyBorder="1" applyAlignment="1">
      <alignment horizontal="center"/>
    </xf>
    <xf numFmtId="0" fontId="1" fillId="12" borderId="1" xfId="0" applyFont="1" applyFill="1" applyBorder="1" applyAlignment="1">
      <alignment horizontal="center"/>
    </xf>
    <xf numFmtId="4" fontId="1" fillId="0" borderId="21" xfId="0" applyNumberFormat="1" applyFont="1" applyBorder="1" applyAlignment="1">
      <alignment horizontal="center"/>
    </xf>
    <xf numFmtId="0" fontId="1" fillId="0" borderId="97" xfId="0" applyFont="1" applyBorder="1" applyAlignment="1">
      <alignment horizontal="center"/>
    </xf>
    <xf numFmtId="0" fontId="36" fillId="2" borderId="9"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6" xfId="0" applyFont="1" applyFill="1" applyBorder="1" applyAlignment="1">
      <alignment horizontal="center" vertical="center" wrapText="1"/>
    </xf>
    <xf numFmtId="4" fontId="36" fillId="0" borderId="12" xfId="0" applyNumberFormat="1" applyFont="1" applyBorder="1" applyAlignment="1">
      <alignment horizontal="center" vertical="center"/>
    </xf>
    <xf numFmtId="4" fontId="36" fillId="0" borderId="1" xfId="0" applyNumberFormat="1" applyFont="1" applyBorder="1" applyAlignment="1">
      <alignment horizontal="center" vertical="center"/>
    </xf>
    <xf numFmtId="4" fontId="36" fillId="0" borderId="15" xfId="0" applyNumberFormat="1" applyFont="1" applyBorder="1" applyAlignment="1">
      <alignment horizontal="center" vertical="center"/>
    </xf>
    <xf numFmtId="0" fontId="41" fillId="0" borderId="10" xfId="0" applyFont="1" applyBorder="1" applyAlignment="1">
      <alignment horizontal="center" vertical="center"/>
    </xf>
    <xf numFmtId="0" fontId="2" fillId="8" borderId="120" xfId="0" applyFont="1" applyFill="1" applyBorder="1" applyAlignment="1">
      <alignment horizontal="center" vertical="center" wrapText="1"/>
    </xf>
    <xf numFmtId="0" fontId="2" fillId="2" borderId="111" xfId="0" applyFont="1" applyFill="1" applyBorder="1" applyAlignment="1">
      <alignment horizontal="center" vertical="center" wrapText="1"/>
    </xf>
    <xf numFmtId="0" fontId="2" fillId="2" borderId="112"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2" borderId="114" xfId="0" applyFont="1" applyFill="1" applyBorder="1" applyAlignment="1">
      <alignment horizontal="center" vertical="center" wrapText="1"/>
    </xf>
    <xf numFmtId="0" fontId="2" fillId="2" borderId="115" xfId="0" applyFont="1" applyFill="1" applyBorder="1" applyAlignment="1">
      <alignment horizontal="center" vertical="center" wrapText="1"/>
    </xf>
    <xf numFmtId="0" fontId="2" fillId="2" borderId="116" xfId="0" applyFont="1" applyFill="1" applyBorder="1" applyAlignment="1">
      <alignment horizontal="center" vertical="center" wrapText="1"/>
    </xf>
    <xf numFmtId="0" fontId="40" fillId="10" borderId="0" xfId="0" applyFont="1" applyFill="1" applyBorder="1" applyAlignment="1">
      <alignment horizontal="center" wrapText="1"/>
    </xf>
    <xf numFmtId="0" fontId="36" fillId="10" borderId="2" xfId="0" applyFont="1" applyFill="1" applyBorder="1" applyAlignment="1">
      <alignment horizontal="center"/>
    </xf>
    <xf numFmtId="0" fontId="6" fillId="2" borderId="1" xfId="0" applyFont="1" applyFill="1" applyBorder="1" applyAlignment="1">
      <alignment horizontal="left" vertical="center" wrapText="1"/>
    </xf>
    <xf numFmtId="0" fontId="6" fillId="2" borderId="72" xfId="0" applyFont="1" applyFill="1" applyBorder="1" applyAlignment="1">
      <alignment horizontal="left" vertical="center" wrapText="1"/>
    </xf>
    <xf numFmtId="4" fontId="6" fillId="2" borderId="1" xfId="0" applyNumberFormat="1" applyFont="1" applyFill="1" applyBorder="1" applyAlignment="1">
      <alignment horizontal="center"/>
    </xf>
    <xf numFmtId="4" fontId="6" fillId="2" borderId="72" xfId="0" applyNumberFormat="1" applyFont="1" applyFill="1" applyBorder="1" applyAlignment="1">
      <alignment horizontal="center"/>
    </xf>
    <xf numFmtId="4" fontId="6" fillId="2" borderId="1" xfId="0" applyNumberFormat="1" applyFont="1" applyFill="1" applyBorder="1" applyAlignment="1">
      <alignment horizontal="center" vertical="center"/>
    </xf>
    <xf numFmtId="4" fontId="6" fillId="2" borderId="72" xfId="0" applyNumberFormat="1" applyFont="1" applyFill="1" applyBorder="1" applyAlignment="1">
      <alignment horizontal="center" vertical="center"/>
    </xf>
    <xf numFmtId="0" fontId="6" fillId="2" borderId="1" xfId="0" applyFont="1" applyFill="1" applyBorder="1" applyAlignment="1">
      <alignment horizontal="left" vertical="justify" wrapText="1"/>
    </xf>
    <xf numFmtId="0" fontId="6" fillId="2" borderId="72" xfId="0" applyFont="1" applyFill="1" applyBorder="1" applyAlignment="1">
      <alignment horizontal="left" vertical="justify" wrapText="1"/>
    </xf>
    <xf numFmtId="0" fontId="1" fillId="0" borderId="95" xfId="0" applyFont="1" applyBorder="1" applyAlignment="1">
      <alignment horizontal="center"/>
    </xf>
    <xf numFmtId="0" fontId="1" fillId="0" borderId="0" xfId="0" applyFont="1" applyBorder="1" applyAlignment="1">
      <alignment horizontal="center"/>
    </xf>
    <xf numFmtId="0" fontId="1" fillId="12" borderId="22" xfId="0" applyFont="1" applyFill="1" applyBorder="1" applyAlignment="1">
      <alignment horizontal="center"/>
    </xf>
    <xf numFmtId="0" fontId="0" fillId="12" borderId="24" xfId="0" applyFont="1" applyFill="1" applyBorder="1" applyAlignment="1"/>
    <xf numFmtId="0" fontId="1" fillId="12" borderId="7" xfId="0" applyFont="1" applyFill="1" applyBorder="1" applyAlignment="1"/>
    <xf numFmtId="0" fontId="0" fillId="12" borderId="20" xfId="0" applyFont="1" applyFill="1" applyBorder="1" applyAlignment="1"/>
    <xf numFmtId="0" fontId="32" fillId="12" borderId="88" xfId="0" applyFont="1" applyFill="1" applyBorder="1" applyAlignment="1">
      <alignment horizontal="center" vertical="top"/>
    </xf>
    <xf numFmtId="0" fontId="34" fillId="12" borderId="3" xfId="0" applyFont="1" applyFill="1" applyBorder="1" applyAlignment="1">
      <alignment horizontal="center" vertical="top"/>
    </xf>
    <xf numFmtId="0" fontId="34" fillId="12" borderId="89" xfId="0" applyFont="1" applyFill="1" applyBorder="1" applyAlignment="1">
      <alignment horizontal="center" vertical="top"/>
    </xf>
    <xf numFmtId="0" fontId="32" fillId="12" borderId="3" xfId="0" applyFont="1" applyFill="1" applyBorder="1" applyAlignment="1">
      <alignment horizontal="center" vertical="top"/>
    </xf>
    <xf numFmtId="0" fontId="32" fillId="12" borderId="89" xfId="0" applyFont="1" applyFill="1" applyBorder="1" applyAlignment="1">
      <alignment horizontal="center" vertical="top"/>
    </xf>
    <xf numFmtId="0" fontId="2" fillId="12" borderId="96" xfId="0" applyFont="1" applyFill="1" applyBorder="1" applyAlignment="1">
      <alignment horizontal="center" wrapText="1"/>
    </xf>
    <xf numFmtId="0" fontId="0" fillId="12" borderId="21" xfId="0" applyFont="1" applyFill="1" applyBorder="1" applyAlignment="1">
      <alignment horizontal="center"/>
    </xf>
    <xf numFmtId="0" fontId="32" fillId="12" borderId="3" xfId="0" applyFont="1" applyFill="1" applyBorder="1" applyAlignment="1"/>
    <xf numFmtId="0" fontId="32" fillId="12" borderId="89" xfId="0" applyFont="1" applyFill="1" applyBorder="1" applyAlignment="1"/>
    <xf numFmtId="0" fontId="1" fillId="12" borderId="9" xfId="0" applyFont="1" applyFill="1" applyBorder="1" applyAlignment="1">
      <alignment horizontal="center"/>
    </xf>
    <xf numFmtId="0" fontId="0" fillId="12" borderId="17" xfId="0" applyFont="1" applyFill="1" applyBorder="1" applyAlignment="1"/>
    <xf numFmtId="0" fontId="2" fillId="12" borderId="87" xfId="0" applyFont="1" applyFill="1" applyBorder="1" applyAlignment="1">
      <alignment horizontal="center" vertical="center" wrapText="1"/>
    </xf>
    <xf numFmtId="0" fontId="2" fillId="12" borderId="90" xfId="0" applyFont="1" applyFill="1" applyBorder="1" applyAlignment="1">
      <alignment horizontal="center" vertical="center" wrapText="1"/>
    </xf>
    <xf numFmtId="0" fontId="2" fillId="12" borderId="94"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91" xfId="0" applyFont="1" applyFill="1" applyBorder="1" applyAlignment="1">
      <alignment horizontal="center" vertical="center"/>
    </xf>
    <xf numFmtId="0" fontId="2" fillId="12" borderId="92" xfId="0" applyFont="1" applyFill="1" applyBorder="1" applyAlignment="1">
      <alignment horizontal="center" vertical="center"/>
    </xf>
    <xf numFmtId="0" fontId="2" fillId="12" borderId="93" xfId="0" applyFont="1" applyFill="1" applyBorder="1" applyAlignment="1">
      <alignment horizontal="center" vertical="center"/>
    </xf>
    <xf numFmtId="0" fontId="2" fillId="12" borderId="27" xfId="0" applyFont="1" applyFill="1" applyBorder="1" applyAlignment="1">
      <alignment horizontal="center" vertical="center"/>
    </xf>
    <xf numFmtId="0" fontId="2" fillId="12" borderId="29" xfId="0" applyFont="1" applyFill="1" applyBorder="1" applyAlignment="1">
      <alignment horizontal="center" vertical="center"/>
    </xf>
    <xf numFmtId="0" fontId="2" fillId="12" borderId="30" xfId="0" applyFont="1" applyFill="1" applyBorder="1" applyAlignment="1">
      <alignment horizontal="center" vertical="center"/>
    </xf>
    <xf numFmtId="4" fontId="0" fillId="0" borderId="27" xfId="0" applyNumberFormat="1" applyFont="1" applyBorder="1" applyAlignment="1">
      <alignment horizontal="center" vertical="center"/>
    </xf>
    <xf numFmtId="4" fontId="0" fillId="0" borderId="28" xfId="0" applyNumberFormat="1" applyFont="1" applyBorder="1" applyAlignment="1">
      <alignment horizontal="center" vertical="center"/>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 fillId="12" borderId="10" xfId="0" applyFont="1" applyFill="1" applyBorder="1" applyAlignment="1"/>
    <xf numFmtId="0" fontId="0" fillId="12" borderId="2" xfId="0" applyFont="1" applyFill="1" applyBorder="1" applyAlignment="1"/>
    <xf numFmtId="0" fontId="1" fillId="12" borderId="87" xfId="0" applyFont="1" applyFill="1" applyBorder="1" applyAlignment="1"/>
    <xf numFmtId="0" fontId="0" fillId="12" borderId="6" xfId="0" applyFont="1" applyFill="1" applyBorder="1" applyAlignment="1"/>
    <xf numFmtId="49" fontId="6" fillId="0" borderId="55" xfId="0" applyNumberFormat="1" applyFont="1" applyBorder="1" applyAlignment="1">
      <alignment horizontal="left" vertical="center" wrapText="1"/>
    </xf>
    <xf numFmtId="49" fontId="6" fillId="0" borderId="56" xfId="0" applyNumberFormat="1" applyFont="1" applyBorder="1" applyAlignment="1">
      <alignment horizontal="left" vertical="center" wrapText="1"/>
    </xf>
    <xf numFmtId="0" fontId="1" fillId="0" borderId="0" xfId="0" applyFont="1" applyAlignment="1">
      <alignment horizontal="center"/>
    </xf>
    <xf numFmtId="3" fontId="6" fillId="0" borderId="76" xfId="0" applyNumberFormat="1" applyFont="1" applyFill="1" applyBorder="1" applyAlignment="1">
      <alignment horizontal="center" vertical="center" wrapText="1"/>
    </xf>
    <xf numFmtId="3" fontId="6" fillId="0" borderId="77" xfId="0" applyNumberFormat="1" applyFont="1" applyFill="1" applyBorder="1" applyAlignment="1">
      <alignment horizontal="center" vertical="center" wrapText="1"/>
    </xf>
    <xf numFmtId="3" fontId="6" fillId="0" borderId="78" xfId="0" applyNumberFormat="1" applyFont="1" applyFill="1" applyBorder="1" applyAlignment="1">
      <alignment horizontal="center" vertical="center" wrapText="1"/>
    </xf>
    <xf numFmtId="0" fontId="0" fillId="0" borderId="79" xfId="0" applyFill="1" applyBorder="1" applyAlignment="1">
      <alignment horizontal="justify" vertical="center" wrapText="1"/>
    </xf>
    <xf numFmtId="0" fontId="0" fillId="0" borderId="80" xfId="0" applyFill="1" applyBorder="1" applyAlignment="1">
      <alignment horizontal="justify" vertical="center" wrapText="1"/>
    </xf>
    <xf numFmtId="4" fontId="0" fillId="0" borderId="74" xfId="0" applyNumberFormat="1" applyFont="1" applyFill="1" applyBorder="1" applyAlignment="1">
      <alignment horizontal="right" vertical="center" wrapText="1"/>
    </xf>
    <xf numFmtId="4" fontId="0" fillId="0" borderId="75" xfId="0" applyNumberFormat="1" applyFont="1" applyFill="1" applyBorder="1" applyAlignment="1">
      <alignment horizontal="right" vertical="center" wrapText="1"/>
    </xf>
    <xf numFmtId="4" fontId="0" fillId="0" borderId="58" xfId="0" applyNumberFormat="1" applyFont="1" applyFill="1" applyBorder="1" applyAlignment="1">
      <alignment horizontal="right" vertical="center" wrapText="1"/>
    </xf>
    <xf numFmtId="3" fontId="2" fillId="8" borderId="53" xfId="0" applyNumberFormat="1" applyFont="1" applyFill="1" applyBorder="1" applyAlignment="1">
      <alignment horizontal="center" vertical="center" wrapText="1"/>
    </xf>
    <xf numFmtId="0" fontId="0" fillId="0" borderId="79" xfId="0" applyFill="1" applyBorder="1" applyAlignment="1">
      <alignment horizontal="justify" vertical="top" wrapText="1"/>
    </xf>
    <xf numFmtId="0" fontId="0" fillId="0" borderId="80" xfId="0" applyFill="1" applyBorder="1" applyAlignment="1">
      <alignment horizontal="justify" vertical="top" wrapText="1"/>
    </xf>
    <xf numFmtId="0" fontId="0" fillId="0" borderId="57" xfId="0" applyFill="1" applyBorder="1" applyAlignment="1">
      <alignment horizontal="justify" vertical="top" wrapText="1"/>
    </xf>
    <xf numFmtId="4" fontId="0" fillId="0" borderId="81" xfId="0" applyNumberFormat="1" applyFont="1" applyFill="1" applyBorder="1" applyAlignment="1">
      <alignment horizontal="right" vertical="center" wrapText="1"/>
    </xf>
    <xf numFmtId="4" fontId="0" fillId="0" borderId="82" xfId="0" applyNumberFormat="1" applyFont="1" applyFill="1" applyBorder="1" applyAlignment="1">
      <alignment horizontal="right" vertical="center" wrapText="1"/>
    </xf>
    <xf numFmtId="4" fontId="0" fillId="0" borderId="83" xfId="0" applyNumberFormat="1" applyFont="1" applyFill="1" applyBorder="1" applyAlignment="1">
      <alignment horizontal="right" vertical="center" wrapText="1"/>
    </xf>
    <xf numFmtId="4" fontId="0" fillId="0" borderId="81" xfId="0" applyNumberFormat="1" applyFont="1" applyFill="1" applyBorder="1" applyAlignment="1">
      <alignment horizontal="right" vertical="center"/>
    </xf>
    <xf numFmtId="4" fontId="0" fillId="0" borderId="82" xfId="0" applyNumberFormat="1" applyFont="1" applyFill="1" applyBorder="1" applyAlignment="1">
      <alignment horizontal="right" vertical="center"/>
    </xf>
    <xf numFmtId="4" fontId="0" fillId="0" borderId="83" xfId="0" applyNumberFormat="1" applyFont="1" applyFill="1" applyBorder="1" applyAlignment="1">
      <alignment horizontal="right" vertical="center"/>
    </xf>
    <xf numFmtId="0" fontId="2" fillId="8" borderId="57" xfId="0" applyFont="1" applyFill="1" applyBorder="1" applyAlignment="1">
      <alignment horizontal="center" vertical="center" wrapText="1"/>
    </xf>
    <xf numFmtId="3" fontId="2" fillId="8" borderId="74" xfId="0" applyNumberFormat="1" applyFont="1" applyFill="1" applyBorder="1" applyAlignment="1">
      <alignment horizontal="center" vertical="center" wrapText="1"/>
    </xf>
    <xf numFmtId="0" fontId="2" fillId="8" borderId="85" xfId="0" applyFont="1" applyFill="1" applyBorder="1" applyAlignment="1">
      <alignment horizontal="center" vertical="center" wrapText="1"/>
    </xf>
    <xf numFmtId="0" fontId="2" fillId="8" borderId="86" xfId="0" applyFont="1" applyFill="1" applyBorder="1" applyAlignment="1">
      <alignment horizontal="center" vertical="center" wrapText="1"/>
    </xf>
    <xf numFmtId="3" fontId="2" fillId="8" borderId="49" xfId="0" applyNumberFormat="1" applyFont="1" applyFill="1" applyBorder="1" applyAlignment="1">
      <alignment horizontal="center" vertical="center" wrapText="1"/>
    </xf>
    <xf numFmtId="0" fontId="2" fillId="8" borderId="50"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72" xfId="0" applyFont="1" applyFill="1" applyBorder="1" applyAlignment="1">
      <alignment horizontal="center" vertical="center"/>
    </xf>
    <xf numFmtId="0" fontId="6" fillId="2" borderId="2"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73" xfId="0" applyFont="1" applyFill="1" applyBorder="1" applyAlignment="1">
      <alignment horizontal="center" vertical="center"/>
    </xf>
    <xf numFmtId="0" fontId="8" fillId="6" borderId="1" xfId="0" applyFont="1" applyFill="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3" fontId="10" fillId="0" borderId="1" xfId="48" applyFont="1" applyBorder="1" applyAlignment="1">
      <alignment horizontal="center" vertical="center"/>
    </xf>
    <xf numFmtId="43" fontId="10" fillId="0" borderId="19" xfId="48" applyFont="1" applyBorder="1" applyAlignment="1">
      <alignment horizontal="center" vertical="center"/>
    </xf>
    <xf numFmtId="0" fontId="8" fillId="6" borderId="32" xfId="0" applyFont="1" applyFill="1" applyBorder="1" applyAlignment="1">
      <alignment horizontal="left"/>
    </xf>
    <xf numFmtId="0" fontId="8" fillId="6" borderId="33" xfId="0" applyFont="1" applyFill="1" applyBorder="1" applyAlignment="1">
      <alignment horizontal="left"/>
    </xf>
    <xf numFmtId="0" fontId="8" fillId="6" borderId="46" xfId="0" applyFont="1" applyFill="1" applyBorder="1" applyAlignment="1">
      <alignment horizontal="left"/>
    </xf>
    <xf numFmtId="0" fontId="8" fillId="0" borderId="9" xfId="0" applyFont="1" applyBorder="1" applyAlignment="1">
      <alignment horizontal="center" vertical="center"/>
    </xf>
    <xf numFmtId="0" fontId="8" fillId="0" borderId="24" xfId="0" applyFont="1" applyBorder="1" applyAlignment="1">
      <alignment horizontal="center" vertical="center"/>
    </xf>
    <xf numFmtId="0" fontId="13" fillId="0" borderId="10" xfId="0" applyFont="1" applyBorder="1" applyAlignment="1">
      <alignment horizontal="justify" vertical="center" wrapText="1"/>
    </xf>
    <xf numFmtId="0" fontId="13" fillId="0" borderId="20"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20" xfId="0" applyFont="1" applyBorder="1" applyAlignment="1">
      <alignment horizontal="justify" vertical="center" wrapText="1"/>
    </xf>
    <xf numFmtId="43" fontId="10" fillId="0" borderId="1" xfId="48" applyFont="1" applyBorder="1" applyAlignment="1">
      <alignment horizontal="left" vertical="center"/>
    </xf>
    <xf numFmtId="43" fontId="10" fillId="0" borderId="19" xfId="48" applyFont="1" applyBorder="1" applyAlignment="1">
      <alignment horizontal="left" vertical="center"/>
    </xf>
    <xf numFmtId="0" fontId="8" fillId="0" borderId="17" xfId="0" applyFont="1" applyBorder="1" applyAlignment="1">
      <alignment horizontal="center" vertical="center"/>
    </xf>
    <xf numFmtId="0" fontId="11" fillId="0" borderId="2" xfId="0" applyFont="1" applyBorder="1" applyAlignment="1">
      <alignment horizontal="justify" vertical="center" wrapText="1"/>
    </xf>
    <xf numFmtId="0" fontId="8" fillId="6" borderId="18"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9" xfId="0" applyFont="1" applyFill="1" applyBorder="1" applyAlignment="1">
      <alignment horizontal="center" vertical="center"/>
    </xf>
    <xf numFmtId="0" fontId="8"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5"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 xfId="0" applyNumberFormat="1" applyFont="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3" fillId="6" borderId="1" xfId="0" applyFont="1" applyFill="1" applyBorder="1" applyAlignment="1">
      <alignment horizontal="left" vertical="center" wrapText="1"/>
    </xf>
    <xf numFmtId="0" fontId="8" fillId="0" borderId="5"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1" fillId="0" borderId="5" xfId="0" applyFont="1" applyBorder="1" applyAlignment="1">
      <alignment horizontal="justify" vertical="center" wrapText="1"/>
    </xf>
    <xf numFmtId="43" fontId="10" fillId="0" borderId="20" xfId="48" applyFont="1" applyBorder="1" applyAlignment="1">
      <alignment horizontal="center" vertical="center"/>
    </xf>
    <xf numFmtId="43" fontId="10" fillId="0" borderId="44" xfId="48" applyFont="1" applyBorder="1" applyAlignment="1">
      <alignment horizontal="center" vertical="center"/>
    </xf>
    <xf numFmtId="0" fontId="13" fillId="0" borderId="1" xfId="0" applyFont="1" applyBorder="1" applyAlignment="1">
      <alignment horizontal="left" vertical="center" wrapText="1"/>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13" fillId="0" borderId="5" xfId="0" applyFont="1" applyBorder="1" applyAlignment="1">
      <alignment horizontal="justify" vertical="center" wrapText="1"/>
    </xf>
    <xf numFmtId="0" fontId="13" fillId="0" borderId="23" xfId="0" applyFont="1" applyBorder="1" applyAlignment="1">
      <alignment horizontal="justify" vertical="center" wrapText="1"/>
    </xf>
    <xf numFmtId="0" fontId="11" fillId="0" borderId="23" xfId="0" applyFont="1" applyBorder="1" applyAlignment="1">
      <alignment horizontal="justify" vertical="center" wrapText="1"/>
    </xf>
    <xf numFmtId="43" fontId="10" fillId="0" borderId="5" xfId="48" applyFont="1" applyBorder="1" applyAlignment="1">
      <alignment horizontal="center" vertical="center"/>
    </xf>
    <xf numFmtId="43" fontId="10" fillId="0" borderId="2" xfId="48" applyFont="1" applyBorder="1" applyAlignment="1">
      <alignment horizontal="center" vertical="center"/>
    </xf>
    <xf numFmtId="43" fontId="10" fillId="0" borderId="25" xfId="48" applyFont="1" applyBorder="1" applyAlignment="1">
      <alignment horizontal="center" vertical="center"/>
    </xf>
    <xf numFmtId="43" fontId="10" fillId="0" borderId="40" xfId="48" applyFont="1" applyBorder="1" applyAlignment="1">
      <alignment horizontal="center" vertical="center"/>
    </xf>
    <xf numFmtId="0" fontId="11" fillId="0" borderId="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left" vertical="top" wrapText="1"/>
    </xf>
    <xf numFmtId="0" fontId="13" fillId="6" borderId="27" xfId="0" applyFont="1" applyFill="1" applyBorder="1" applyAlignment="1">
      <alignment horizontal="left" vertical="center" wrapText="1"/>
    </xf>
    <xf numFmtId="0" fontId="13" fillId="6" borderId="29"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13"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 xfId="0" applyFont="1" applyBorder="1" applyAlignment="1">
      <alignment horizontal="center" vertical="center" wrapText="1"/>
    </xf>
    <xf numFmtId="0" fontId="15"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8" fillId="0" borderId="18" xfId="0" applyFont="1" applyBorder="1" applyAlignment="1">
      <alignment horizontal="left" vertical="center" wrapText="1"/>
    </xf>
    <xf numFmtId="43" fontId="14" fillId="0" borderId="1" xfId="48" applyFont="1" applyBorder="1" applyAlignment="1">
      <alignment vertical="top"/>
    </xf>
    <xf numFmtId="43" fontId="14" fillId="0" borderId="19" xfId="48" applyFont="1" applyBorder="1" applyAlignment="1">
      <alignment horizontal="left" vertical="top"/>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1" fillId="2" borderId="1" xfId="0" applyFont="1" applyFill="1" applyBorder="1" applyAlignment="1">
      <alignment horizontal="justify" vertical="center" wrapText="1"/>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8" fillId="0" borderId="1" xfId="0" applyFont="1" applyBorder="1" applyAlignment="1">
      <alignment horizontal="justify" vertical="center" wrapText="1"/>
    </xf>
    <xf numFmtId="43" fontId="10" fillId="0" borderId="5" xfId="48" applyFont="1" applyBorder="1" applyAlignment="1">
      <alignment horizontal="right" vertical="center"/>
    </xf>
    <xf numFmtId="43" fontId="10" fillId="0" borderId="20" xfId="48" applyFont="1" applyBorder="1" applyAlignment="1">
      <alignment horizontal="right" vertical="center"/>
    </xf>
    <xf numFmtId="43" fontId="10" fillId="0" borderId="2" xfId="48" applyFont="1" applyBorder="1" applyAlignment="1">
      <alignment horizontal="right" vertical="center"/>
    </xf>
    <xf numFmtId="43" fontId="10" fillId="0" borderId="25" xfId="48" applyFont="1" applyBorder="1" applyAlignment="1">
      <alignment horizontal="right" vertical="center"/>
    </xf>
    <xf numFmtId="43" fontId="10" fillId="0" borderId="44" xfId="48" applyFont="1" applyBorder="1" applyAlignment="1">
      <alignment horizontal="right" vertical="center"/>
    </xf>
    <xf numFmtId="43" fontId="10" fillId="0" borderId="40" xfId="48" applyFont="1" applyBorder="1" applyAlignment="1">
      <alignment horizontal="right" vertical="center"/>
    </xf>
    <xf numFmtId="0" fontId="8" fillId="0" borderId="4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3" xfId="0" applyFont="1" applyBorder="1" applyAlignment="1">
      <alignment horizontal="center" vertical="center" wrapText="1"/>
    </xf>
    <xf numFmtId="0" fontId="8" fillId="5" borderId="11"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top" wrapText="1"/>
    </xf>
    <xf numFmtId="0" fontId="8" fillId="5" borderId="13" xfId="0" applyFont="1" applyFill="1" applyBorder="1" applyAlignment="1">
      <alignment horizontal="center" vertical="top" wrapText="1"/>
    </xf>
    <xf numFmtId="0" fontId="26" fillId="12" borderId="60" xfId="0" applyFont="1" applyFill="1" applyBorder="1" applyAlignment="1">
      <alignment horizontal="left" vertical="center"/>
    </xf>
    <xf numFmtId="0" fontId="26" fillId="12" borderId="61" xfId="0" applyFont="1" applyFill="1" applyBorder="1" applyAlignment="1">
      <alignment horizontal="left" vertical="center"/>
    </xf>
    <xf numFmtId="0" fontId="9" fillId="0" borderId="31" xfId="0" applyFont="1" applyBorder="1" applyAlignment="1">
      <alignment horizontal="left"/>
    </xf>
    <xf numFmtId="0" fontId="24" fillId="12" borderId="11" xfId="0" applyFont="1" applyFill="1" applyBorder="1" applyAlignment="1">
      <alignment horizontal="center" vertical="center" wrapText="1"/>
    </xf>
    <xf numFmtId="0" fontId="24" fillId="12" borderId="18"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12" xfId="0" applyFont="1" applyFill="1" applyBorder="1" applyAlignment="1">
      <alignment horizontal="center" vertical="center"/>
    </xf>
    <xf numFmtId="0" fontId="24" fillId="12" borderId="1" xfId="0" applyFont="1" applyFill="1" applyBorder="1" applyAlignment="1">
      <alignment horizontal="center" vertical="center"/>
    </xf>
    <xf numFmtId="0" fontId="24" fillId="12" borderId="13" xfId="0" applyFont="1" applyFill="1" applyBorder="1" applyAlignment="1">
      <alignment horizontal="center" vertical="center" wrapText="1"/>
    </xf>
    <xf numFmtId="0" fontId="24" fillId="12" borderId="19" xfId="0" applyFont="1" applyFill="1" applyBorder="1" applyAlignment="1">
      <alignment horizontal="center" vertical="center" wrapText="1"/>
    </xf>
    <xf numFmtId="0" fontId="0" fillId="0" borderId="18"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justify" vertical="top" wrapText="1"/>
    </xf>
    <xf numFmtId="0" fontId="9" fillId="0" borderId="31" xfId="0" applyFont="1" applyBorder="1" applyAlignment="1">
      <alignment horizontal="left" vertical="center"/>
    </xf>
    <xf numFmtId="0" fontId="24" fillId="12" borderId="35" xfId="0" applyFont="1" applyFill="1" applyBorder="1" applyAlignment="1">
      <alignment horizontal="center" vertical="center" wrapText="1"/>
    </xf>
    <xf numFmtId="0" fontId="24" fillId="12" borderId="63" xfId="0" applyFont="1" applyFill="1" applyBorder="1" applyAlignment="1">
      <alignment horizontal="center" vertical="center" wrapText="1"/>
    </xf>
    <xf numFmtId="0" fontId="24" fillId="12" borderId="35" xfId="0" applyFont="1" applyFill="1" applyBorder="1" applyAlignment="1">
      <alignment horizontal="center" vertical="center"/>
    </xf>
    <xf numFmtId="0" fontId="24" fillId="12" borderId="63" xfId="0" applyFont="1" applyFill="1" applyBorder="1" applyAlignment="1">
      <alignment horizontal="center" vertical="center"/>
    </xf>
    <xf numFmtId="0" fontId="0" fillId="0" borderId="9" xfId="0" applyBorder="1" applyAlignment="1">
      <alignment horizontal="justify" vertical="center" wrapText="1"/>
    </xf>
    <xf numFmtId="0" fontId="0" fillId="0" borderId="24"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 xfId="0" applyBorder="1" applyAlignment="1">
      <alignment horizontal="justify" vertical="center" wrapText="1"/>
    </xf>
    <xf numFmtId="0" fontId="0" fillId="0" borderId="20" xfId="0" applyBorder="1" applyAlignment="1">
      <alignment horizontal="justify" vertical="center" wrapText="1"/>
    </xf>
    <xf numFmtId="0" fontId="0" fillId="0" borderId="7" xfId="0" applyBorder="1" applyAlignment="1">
      <alignment horizontal="justify" vertical="center" wrapText="1"/>
    </xf>
    <xf numFmtId="0" fontId="0" fillId="0" borderId="21" xfId="0" applyBorder="1" applyAlignment="1">
      <alignment horizontal="justify" vertical="center" wrapText="1"/>
    </xf>
    <xf numFmtId="0" fontId="0" fillId="0" borderId="4" xfId="0" applyBorder="1" applyAlignment="1">
      <alignment horizontal="justify" vertical="center" wrapText="1"/>
    </xf>
    <xf numFmtId="0" fontId="0" fillId="0" borderId="36" xfId="0" applyBorder="1" applyAlignment="1">
      <alignment horizontal="justify" vertical="top" wrapText="1"/>
    </xf>
    <xf numFmtId="0" fontId="0" fillId="0" borderId="22"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36" xfId="0" applyBorder="1" applyAlignment="1">
      <alignment horizontal="justify" vertical="center" wrapText="1"/>
    </xf>
    <xf numFmtId="0" fontId="0" fillId="0" borderId="63" xfId="0" applyBorder="1" applyAlignment="1">
      <alignment horizontal="justify" vertical="center" wrapText="1"/>
    </xf>
    <xf numFmtId="0" fontId="27" fillId="12" borderId="64" xfId="0" applyFont="1" applyFill="1" applyBorder="1" applyAlignment="1">
      <alignment horizontal="left" vertical="center"/>
    </xf>
    <xf numFmtId="0" fontId="27" fillId="12" borderId="65" xfId="0" applyFont="1" applyFill="1" applyBorder="1" applyAlignment="1">
      <alignment horizontal="left" vertical="center"/>
    </xf>
    <xf numFmtId="0" fontId="28" fillId="0" borderId="31" xfId="0" applyFont="1" applyBorder="1" applyAlignment="1">
      <alignment horizontal="left" vertical="center"/>
    </xf>
    <xf numFmtId="0" fontId="0" fillId="0" borderId="18" xfId="0" applyBorder="1" applyAlignment="1">
      <alignment horizontal="center"/>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25" fillId="0" borderId="1" xfId="0" applyFont="1" applyFill="1" applyBorder="1" applyAlignment="1">
      <alignment horizontal="justify"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xf numFmtId="0" fontId="0" fillId="0" borderId="25" xfId="0" applyBorder="1" applyAlignment="1">
      <alignment horizontal="justify" vertical="center" wrapText="1"/>
    </xf>
    <xf numFmtId="0" fontId="0" fillId="0" borderId="40" xfId="0" applyBorder="1" applyAlignment="1">
      <alignment horizontal="justify" vertical="center" wrapText="1"/>
    </xf>
    <xf numFmtId="0" fontId="0" fillId="0" borderId="1" xfId="0" applyBorder="1" applyAlignment="1">
      <alignment horizontal="justify" vertical="center" wrapText="1"/>
    </xf>
    <xf numFmtId="0" fontId="0" fillId="0" borderId="15" xfId="0" applyBorder="1" applyAlignment="1">
      <alignment horizontal="justify" vertical="center" wrapText="1"/>
    </xf>
    <xf numFmtId="0" fontId="27" fillId="12" borderId="14" xfId="0" applyFont="1" applyFill="1" applyBorder="1" applyAlignment="1">
      <alignment horizontal="left" vertical="center"/>
    </xf>
    <xf numFmtId="0" fontId="27" fillId="12" borderId="15" xfId="0" applyFont="1" applyFill="1" applyBorder="1" applyAlignment="1">
      <alignment horizontal="left" vertical="center"/>
    </xf>
    <xf numFmtId="0" fontId="9" fillId="0" borderId="0" xfId="0" applyFont="1" applyBorder="1" applyAlignment="1">
      <alignment horizontal="left"/>
    </xf>
    <xf numFmtId="0" fontId="24" fillId="12" borderId="39" xfId="0" applyFont="1" applyFill="1" applyBorder="1" applyAlignment="1">
      <alignment horizontal="center" vertical="center" wrapText="1"/>
    </xf>
    <xf numFmtId="0" fontId="24" fillId="12" borderId="66" xfId="0" applyFont="1" applyFill="1" applyBorder="1" applyAlignment="1">
      <alignment horizontal="center" vertical="center"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68" xfId="0" applyBorder="1" applyAlignment="1">
      <alignment horizontal="center" vertical="top" wrapText="1"/>
    </xf>
    <xf numFmtId="0" fontId="25" fillId="0" borderId="35" xfId="0" applyFont="1" applyFill="1" applyBorder="1" applyAlignment="1">
      <alignment horizontal="justify" vertical="center" wrapText="1"/>
    </xf>
    <xf numFmtId="0" fontId="25" fillId="0" borderId="36" xfId="0" applyFont="1" applyFill="1" applyBorder="1" applyAlignment="1">
      <alignment horizontal="justify" vertical="center" wrapText="1"/>
    </xf>
    <xf numFmtId="0" fontId="0" fillId="0" borderId="67" xfId="0" applyBorder="1" applyAlignment="1">
      <alignment horizontal="center" vertical="center" wrapText="1"/>
    </xf>
    <xf numFmtId="0" fontId="0" fillId="0" borderId="63" xfId="0" applyBorder="1" applyAlignment="1">
      <alignment horizontal="center" vertical="center" wrapText="1"/>
    </xf>
    <xf numFmtId="0" fontId="27" fillId="12" borderId="69" xfId="0" applyFont="1" applyFill="1" applyBorder="1" applyAlignment="1">
      <alignment horizontal="left" vertical="center"/>
    </xf>
    <xf numFmtId="0" fontId="27" fillId="12" borderId="70" xfId="0" applyFont="1" applyFill="1" applyBorder="1" applyAlignment="1">
      <alignment horizontal="left" vertical="center"/>
    </xf>
    <xf numFmtId="0" fontId="0" fillId="0" borderId="21" xfId="0" applyFont="1" applyBorder="1" applyAlignment="1">
      <alignment horizontal="center" vertical="center"/>
    </xf>
    <xf numFmtId="0" fontId="0" fillId="0" borderId="97" xfId="0" applyFont="1" applyBorder="1" applyAlignment="1">
      <alignment horizontal="center" vertical="center"/>
    </xf>
    <xf numFmtId="4" fontId="37" fillId="0" borderId="10" xfId="0" applyNumberFormat="1" applyFont="1" applyBorder="1" applyAlignment="1">
      <alignment horizontal="center" vertical="center"/>
    </xf>
    <xf numFmtId="4" fontId="37" fillId="0" borderId="20" xfId="0" applyNumberFormat="1" applyFont="1" applyBorder="1" applyAlignment="1">
      <alignment horizontal="center" vertical="center"/>
    </xf>
    <xf numFmtId="4" fontId="37" fillId="0" borderId="23" xfId="0" applyNumberFormat="1" applyFont="1" applyBorder="1" applyAlignment="1">
      <alignment horizontal="center" vertical="center"/>
    </xf>
    <xf numFmtId="4" fontId="37" fillId="0" borderId="36" xfId="0" applyNumberFormat="1" applyFont="1" applyBorder="1" applyAlignment="1">
      <alignment horizontal="center" vertical="center"/>
    </xf>
    <xf numFmtId="4" fontId="37" fillId="0" borderId="63" xfId="0" applyNumberFormat="1" applyFont="1" applyBorder="1" applyAlignment="1">
      <alignment horizontal="center" vertical="center"/>
    </xf>
    <xf numFmtId="0" fontId="37" fillId="10" borderId="2" xfId="0" applyFont="1" applyFill="1" applyBorder="1" applyAlignment="1"/>
    <xf numFmtId="4" fontId="1" fillId="0" borderId="52" xfId="0" applyNumberFormat="1" applyFont="1" applyFill="1" applyBorder="1" applyAlignment="1">
      <alignment horizontal="center" vertical="center"/>
    </xf>
    <xf numFmtId="4" fontId="1" fillId="0" borderId="74" xfId="0" applyNumberFormat="1" applyFont="1" applyFill="1" applyBorder="1" applyAlignment="1">
      <alignment horizontal="center" vertical="center" wrapText="1"/>
    </xf>
    <xf numFmtId="3" fontId="6" fillId="0" borderId="55" xfId="0" applyNumberFormat="1" applyFont="1" applyBorder="1" applyAlignment="1">
      <alignment horizontal="justify" vertical="center" wrapText="1"/>
    </xf>
    <xf numFmtId="0" fontId="0" fillId="0" borderId="98" xfId="0" applyFill="1" applyBorder="1" applyAlignment="1">
      <alignment horizontal="justify" vertical="center" wrapText="1"/>
    </xf>
    <xf numFmtId="0" fontId="0" fillId="0" borderId="99" xfId="0" applyFill="1" applyBorder="1" applyAlignment="1">
      <alignment horizontal="justify" vertical="center" wrapText="1"/>
    </xf>
    <xf numFmtId="0" fontId="0" fillId="0" borderId="100" xfId="0" applyFill="1" applyBorder="1" applyAlignment="1">
      <alignment horizontal="justify" vertical="center" wrapText="1"/>
    </xf>
    <xf numFmtId="0" fontId="0" fillId="0" borderId="101" xfId="0" applyFill="1" applyBorder="1" applyAlignment="1">
      <alignment horizontal="justify" vertical="center" wrapText="1"/>
    </xf>
    <xf numFmtId="0" fontId="0" fillId="0" borderId="102" xfId="0" applyFill="1" applyBorder="1" applyAlignment="1">
      <alignment horizontal="justify" vertical="center" wrapText="1"/>
    </xf>
    <xf numFmtId="0" fontId="0" fillId="0" borderId="103" xfId="0" applyFill="1" applyBorder="1" applyAlignment="1">
      <alignment horizontal="justify" vertical="center" wrapText="1"/>
    </xf>
    <xf numFmtId="0" fontId="0" fillId="0" borderId="20" xfId="0" applyFont="1" applyBorder="1" applyAlignment="1">
      <alignment horizontal="center" vertical="center"/>
    </xf>
    <xf numFmtId="0" fontId="0" fillId="0" borderId="5" xfId="0" applyFont="1" applyBorder="1" applyAlignment="1">
      <alignment vertical="center"/>
    </xf>
    <xf numFmtId="0" fontId="0" fillId="0" borderId="20" xfId="0" applyFont="1" applyBorder="1" applyAlignment="1">
      <alignment vertical="center"/>
    </xf>
    <xf numFmtId="0" fontId="0" fillId="0" borderId="2" xfId="0" applyFont="1" applyBorder="1" applyAlignment="1">
      <alignment vertical="center"/>
    </xf>
    <xf numFmtId="4" fontId="37" fillId="0" borderId="2" xfId="0" applyNumberFormat="1" applyFont="1" applyBorder="1" applyAlignment="1">
      <alignment horizontal="center" vertical="center"/>
    </xf>
    <xf numFmtId="0" fontId="37" fillId="0" borderId="1" xfId="0" applyFont="1" applyBorder="1" applyAlignment="1"/>
    <xf numFmtId="4" fontId="37" fillId="2" borderId="10" xfId="0" applyNumberFormat="1" applyFont="1" applyFill="1" applyBorder="1" applyAlignment="1">
      <alignment horizontal="center" vertical="center"/>
    </xf>
    <xf numFmtId="4" fontId="37" fillId="2" borderId="20" xfId="0" applyNumberFormat="1" applyFont="1" applyFill="1" applyBorder="1" applyAlignment="1">
      <alignment horizontal="center" vertical="center"/>
    </xf>
    <xf numFmtId="4" fontId="37" fillId="2" borderId="23" xfId="0" applyNumberFormat="1" applyFont="1" applyFill="1" applyBorder="1" applyAlignment="1">
      <alignment horizontal="center" vertical="center"/>
    </xf>
  </cellXfs>
  <cellStyles count="49">
    <cellStyle name="Euro" xfId="5"/>
    <cellStyle name="Euro 10" xfId="6"/>
    <cellStyle name="Euro 11" xfId="7"/>
    <cellStyle name="Euro 12" xfId="8"/>
    <cellStyle name="Euro 13" xfId="9"/>
    <cellStyle name="Euro 14" xfId="10"/>
    <cellStyle name="Euro 2" xfId="11"/>
    <cellStyle name="Euro 3" xfId="12"/>
    <cellStyle name="Euro 4" xfId="13"/>
    <cellStyle name="Euro 5" xfId="14"/>
    <cellStyle name="Euro 6" xfId="15"/>
    <cellStyle name="Euro 7" xfId="16"/>
    <cellStyle name="Euro 8" xfId="17"/>
    <cellStyle name="Euro 9" xfId="18"/>
    <cellStyle name="Millares [0] 2" xfId="19"/>
    <cellStyle name="Millares [0] 3" xfId="20"/>
    <cellStyle name="Millares 2" xfId="21"/>
    <cellStyle name="Millares 2 2" xfId="45"/>
    <cellStyle name="Millares 3" xfId="22"/>
    <cellStyle name="Millares 4" xfId="23"/>
    <cellStyle name="Millares 4 2" xfId="24"/>
    <cellStyle name="Millares 5" xfId="25"/>
    <cellStyle name="Millares 6" xfId="46"/>
    <cellStyle name="Millares 7" xfId="47"/>
    <cellStyle name="Millares 8" xfId="48"/>
    <cellStyle name="Moneda [0] 2" xfId="26"/>
    <cellStyle name="Normal" xfId="0" builtinId="0"/>
    <cellStyle name="Normal 10" xfId="3"/>
    <cellStyle name="Normal 10 2" xfId="27"/>
    <cellStyle name="Normal 11" xfId="28"/>
    <cellStyle name="Normal 12" xfId="29"/>
    <cellStyle name="Normal 13" xfId="30"/>
    <cellStyle name="Normal 14" xfId="4"/>
    <cellStyle name="Normal 2" xfId="1"/>
    <cellStyle name="Normal 2 2" xfId="2"/>
    <cellStyle name="Normal 2 2 2" xfId="31"/>
    <cellStyle name="Normal 2 3" xfId="32"/>
    <cellStyle name="Normal 2 3 2" xfId="33"/>
    <cellStyle name="Normal 3" xfId="34"/>
    <cellStyle name="Normal 3 2" xfId="44"/>
    <cellStyle name="Normal 4" xfId="35"/>
    <cellStyle name="Normal 5" xfId="36"/>
    <cellStyle name="Normal 5 2" xfId="37"/>
    <cellStyle name="Normal 6" xfId="38"/>
    <cellStyle name="Normal 7" xfId="39"/>
    <cellStyle name="Normal 8" xfId="40"/>
    <cellStyle name="Normal 9" xfId="41"/>
    <cellStyle name="Porcentual 2" xfId="42"/>
    <cellStyle name="Porcentual 2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647700</xdr:colOff>
      <xdr:row>33</xdr:row>
      <xdr:rowOff>0</xdr:rowOff>
    </xdr:from>
    <xdr:ext cx="184731" cy="264560"/>
    <xdr:sp macro="" textlink="">
      <xdr:nvSpPr>
        <xdr:cNvPr id="2" name="1 CuadroTexto" hidden="1">
          <a:extLst>
            <a:ext uri="{FF2B5EF4-FFF2-40B4-BE49-F238E27FC236}">
              <a16:creationId xmlns:a16="http://schemas.microsoft.com/office/drawing/2014/main" xmlns="" id="{00000000-0008-0000-0000-00000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 name="3 CuadroTexto" hidden="1">
          <a:extLst>
            <a:ext uri="{FF2B5EF4-FFF2-40B4-BE49-F238E27FC236}">
              <a16:creationId xmlns:a16="http://schemas.microsoft.com/office/drawing/2014/main" xmlns="" id="{00000000-0008-0000-0000-00000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 name="5 CuadroTexto" hidden="1">
          <a:extLst>
            <a:ext uri="{FF2B5EF4-FFF2-40B4-BE49-F238E27FC236}">
              <a16:creationId xmlns:a16="http://schemas.microsoft.com/office/drawing/2014/main" xmlns="" id="{00000000-0008-0000-0000-00000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 name="5 CuadroTexto" hidden="1">
          <a:extLst>
            <a:ext uri="{FF2B5EF4-FFF2-40B4-BE49-F238E27FC236}">
              <a16:creationId xmlns:a16="http://schemas.microsoft.com/office/drawing/2014/main" xmlns="" id="{00000000-0008-0000-0000-00000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 name="5 CuadroTexto" hidden="1">
          <a:extLst>
            <a:ext uri="{FF2B5EF4-FFF2-40B4-BE49-F238E27FC236}">
              <a16:creationId xmlns:a16="http://schemas.microsoft.com/office/drawing/2014/main" xmlns="" id="{00000000-0008-0000-0000-00000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7" name="5 CuadroTexto" hidden="1">
          <a:extLst>
            <a:ext uri="{FF2B5EF4-FFF2-40B4-BE49-F238E27FC236}">
              <a16:creationId xmlns:a16="http://schemas.microsoft.com/office/drawing/2014/main" xmlns="" id="{00000000-0008-0000-0000-00000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8" name="5 CuadroTexto" hidden="1">
          <a:extLst>
            <a:ext uri="{FF2B5EF4-FFF2-40B4-BE49-F238E27FC236}">
              <a16:creationId xmlns:a16="http://schemas.microsoft.com/office/drawing/2014/main" xmlns="" id="{00000000-0008-0000-0000-00000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9" name="5 CuadroTexto" hidden="1">
          <a:extLst>
            <a:ext uri="{FF2B5EF4-FFF2-40B4-BE49-F238E27FC236}">
              <a16:creationId xmlns:a16="http://schemas.microsoft.com/office/drawing/2014/main" xmlns="" id="{00000000-0008-0000-0000-00000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0" name="5 CuadroTexto" hidden="1">
          <a:extLst>
            <a:ext uri="{FF2B5EF4-FFF2-40B4-BE49-F238E27FC236}">
              <a16:creationId xmlns:a16="http://schemas.microsoft.com/office/drawing/2014/main" xmlns="" id="{00000000-0008-0000-0000-00000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1" name="5 CuadroTexto" hidden="1">
          <a:extLst>
            <a:ext uri="{FF2B5EF4-FFF2-40B4-BE49-F238E27FC236}">
              <a16:creationId xmlns:a16="http://schemas.microsoft.com/office/drawing/2014/main" xmlns="" id="{00000000-0008-0000-0000-00000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2" name="5 CuadroTexto" hidden="1">
          <a:extLst>
            <a:ext uri="{FF2B5EF4-FFF2-40B4-BE49-F238E27FC236}">
              <a16:creationId xmlns:a16="http://schemas.microsoft.com/office/drawing/2014/main" xmlns="" id="{00000000-0008-0000-0000-00000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3" name="5 CuadroTexto" hidden="1">
          <a:extLst>
            <a:ext uri="{FF2B5EF4-FFF2-40B4-BE49-F238E27FC236}">
              <a16:creationId xmlns:a16="http://schemas.microsoft.com/office/drawing/2014/main" xmlns="" id="{00000000-0008-0000-0000-00000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4" name="5 CuadroTexto" hidden="1">
          <a:extLst>
            <a:ext uri="{FF2B5EF4-FFF2-40B4-BE49-F238E27FC236}">
              <a16:creationId xmlns:a16="http://schemas.microsoft.com/office/drawing/2014/main" xmlns="" id="{00000000-0008-0000-0000-00000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5" name="5 CuadroTexto" hidden="1">
          <a:extLst>
            <a:ext uri="{FF2B5EF4-FFF2-40B4-BE49-F238E27FC236}">
              <a16:creationId xmlns:a16="http://schemas.microsoft.com/office/drawing/2014/main" xmlns="" id="{00000000-0008-0000-0000-00000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6" name="5 CuadroTexto" hidden="1">
          <a:extLst>
            <a:ext uri="{FF2B5EF4-FFF2-40B4-BE49-F238E27FC236}">
              <a16:creationId xmlns:a16="http://schemas.microsoft.com/office/drawing/2014/main" xmlns="" id="{00000000-0008-0000-0000-00001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7" name="5 CuadroTexto" hidden="1">
          <a:extLst>
            <a:ext uri="{FF2B5EF4-FFF2-40B4-BE49-F238E27FC236}">
              <a16:creationId xmlns:a16="http://schemas.microsoft.com/office/drawing/2014/main" xmlns="" id="{00000000-0008-0000-0000-00001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8" name="5 CuadroTexto" hidden="1">
          <a:extLst>
            <a:ext uri="{FF2B5EF4-FFF2-40B4-BE49-F238E27FC236}">
              <a16:creationId xmlns:a16="http://schemas.microsoft.com/office/drawing/2014/main" xmlns="" id="{00000000-0008-0000-0000-00001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19" name="5 CuadroTexto" hidden="1">
          <a:extLst>
            <a:ext uri="{FF2B5EF4-FFF2-40B4-BE49-F238E27FC236}">
              <a16:creationId xmlns:a16="http://schemas.microsoft.com/office/drawing/2014/main" xmlns="" id="{00000000-0008-0000-0000-00001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0" name="5 CuadroTexto" hidden="1">
          <a:extLst>
            <a:ext uri="{FF2B5EF4-FFF2-40B4-BE49-F238E27FC236}">
              <a16:creationId xmlns:a16="http://schemas.microsoft.com/office/drawing/2014/main" xmlns="" id="{00000000-0008-0000-0000-00001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1" name="5 CuadroTexto" hidden="1">
          <a:extLst>
            <a:ext uri="{FF2B5EF4-FFF2-40B4-BE49-F238E27FC236}">
              <a16:creationId xmlns:a16="http://schemas.microsoft.com/office/drawing/2014/main" xmlns="" id="{00000000-0008-0000-0000-00001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2" name="5 CuadroTexto" hidden="1">
          <a:extLst>
            <a:ext uri="{FF2B5EF4-FFF2-40B4-BE49-F238E27FC236}">
              <a16:creationId xmlns:a16="http://schemas.microsoft.com/office/drawing/2014/main" xmlns="" id="{00000000-0008-0000-0000-00001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3" name="5 CuadroTexto" hidden="1">
          <a:extLst>
            <a:ext uri="{FF2B5EF4-FFF2-40B4-BE49-F238E27FC236}">
              <a16:creationId xmlns:a16="http://schemas.microsoft.com/office/drawing/2014/main" xmlns="" id="{00000000-0008-0000-0000-00001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4" name="5 CuadroTexto" hidden="1">
          <a:extLst>
            <a:ext uri="{FF2B5EF4-FFF2-40B4-BE49-F238E27FC236}">
              <a16:creationId xmlns:a16="http://schemas.microsoft.com/office/drawing/2014/main" xmlns="" id="{00000000-0008-0000-0000-00001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5" name="5 CuadroTexto" hidden="1">
          <a:extLst>
            <a:ext uri="{FF2B5EF4-FFF2-40B4-BE49-F238E27FC236}">
              <a16:creationId xmlns:a16="http://schemas.microsoft.com/office/drawing/2014/main" xmlns="" id="{00000000-0008-0000-0000-00001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6" name="5 CuadroTexto" hidden="1">
          <a:extLst>
            <a:ext uri="{FF2B5EF4-FFF2-40B4-BE49-F238E27FC236}">
              <a16:creationId xmlns:a16="http://schemas.microsoft.com/office/drawing/2014/main" xmlns="" id="{00000000-0008-0000-0000-00001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7" name="5 CuadroTexto" hidden="1">
          <a:extLst>
            <a:ext uri="{FF2B5EF4-FFF2-40B4-BE49-F238E27FC236}">
              <a16:creationId xmlns:a16="http://schemas.microsoft.com/office/drawing/2014/main" xmlns="" id="{00000000-0008-0000-0000-00001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8" name="5 CuadroTexto" hidden="1">
          <a:extLst>
            <a:ext uri="{FF2B5EF4-FFF2-40B4-BE49-F238E27FC236}">
              <a16:creationId xmlns:a16="http://schemas.microsoft.com/office/drawing/2014/main" xmlns="" id="{00000000-0008-0000-0000-00001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29" name="5 CuadroTexto" hidden="1">
          <a:extLst>
            <a:ext uri="{FF2B5EF4-FFF2-40B4-BE49-F238E27FC236}">
              <a16:creationId xmlns:a16="http://schemas.microsoft.com/office/drawing/2014/main" xmlns="" id="{00000000-0008-0000-0000-00001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0" name="5 CuadroTexto" hidden="1">
          <a:extLst>
            <a:ext uri="{FF2B5EF4-FFF2-40B4-BE49-F238E27FC236}">
              <a16:creationId xmlns:a16="http://schemas.microsoft.com/office/drawing/2014/main" xmlns="" id="{00000000-0008-0000-0000-00001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1" name="5 CuadroTexto" hidden="1">
          <a:extLst>
            <a:ext uri="{FF2B5EF4-FFF2-40B4-BE49-F238E27FC236}">
              <a16:creationId xmlns:a16="http://schemas.microsoft.com/office/drawing/2014/main" xmlns="" id="{00000000-0008-0000-0000-00001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2" name="5 CuadroTexto" hidden="1">
          <a:extLst>
            <a:ext uri="{FF2B5EF4-FFF2-40B4-BE49-F238E27FC236}">
              <a16:creationId xmlns:a16="http://schemas.microsoft.com/office/drawing/2014/main" xmlns="" id="{00000000-0008-0000-0000-00002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3" name="5 CuadroTexto" hidden="1">
          <a:extLst>
            <a:ext uri="{FF2B5EF4-FFF2-40B4-BE49-F238E27FC236}">
              <a16:creationId xmlns:a16="http://schemas.microsoft.com/office/drawing/2014/main" xmlns="" id="{00000000-0008-0000-0000-00002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4" name="5 CuadroTexto" hidden="1">
          <a:extLst>
            <a:ext uri="{FF2B5EF4-FFF2-40B4-BE49-F238E27FC236}">
              <a16:creationId xmlns:a16="http://schemas.microsoft.com/office/drawing/2014/main" xmlns="" id="{00000000-0008-0000-0000-00002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5" name="5 CuadroTexto" hidden="1">
          <a:extLst>
            <a:ext uri="{FF2B5EF4-FFF2-40B4-BE49-F238E27FC236}">
              <a16:creationId xmlns:a16="http://schemas.microsoft.com/office/drawing/2014/main" xmlns="" id="{00000000-0008-0000-0000-00002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6" name="2 CuadroTexto" hidden="1">
          <a:extLst>
            <a:ext uri="{FF2B5EF4-FFF2-40B4-BE49-F238E27FC236}">
              <a16:creationId xmlns:a16="http://schemas.microsoft.com/office/drawing/2014/main" xmlns="" id="{00000000-0008-0000-0000-00002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7" name="5 CuadroTexto" hidden="1">
          <a:extLst>
            <a:ext uri="{FF2B5EF4-FFF2-40B4-BE49-F238E27FC236}">
              <a16:creationId xmlns:a16="http://schemas.microsoft.com/office/drawing/2014/main" xmlns="" id="{00000000-0008-0000-0000-00002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8" name="5 CuadroTexto" hidden="1">
          <a:extLst>
            <a:ext uri="{FF2B5EF4-FFF2-40B4-BE49-F238E27FC236}">
              <a16:creationId xmlns:a16="http://schemas.microsoft.com/office/drawing/2014/main" xmlns="" id="{00000000-0008-0000-0000-00002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39" name="5 CuadroTexto" hidden="1">
          <a:extLst>
            <a:ext uri="{FF2B5EF4-FFF2-40B4-BE49-F238E27FC236}">
              <a16:creationId xmlns:a16="http://schemas.microsoft.com/office/drawing/2014/main" xmlns="" id="{00000000-0008-0000-0000-00002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0" name="5 CuadroTexto" hidden="1">
          <a:extLst>
            <a:ext uri="{FF2B5EF4-FFF2-40B4-BE49-F238E27FC236}">
              <a16:creationId xmlns:a16="http://schemas.microsoft.com/office/drawing/2014/main" xmlns="" id="{00000000-0008-0000-0000-00002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1" name="5 CuadroTexto" hidden="1">
          <a:extLst>
            <a:ext uri="{FF2B5EF4-FFF2-40B4-BE49-F238E27FC236}">
              <a16:creationId xmlns:a16="http://schemas.microsoft.com/office/drawing/2014/main" xmlns="" id="{00000000-0008-0000-0000-00002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2" name="5 CuadroTexto" hidden="1">
          <a:extLst>
            <a:ext uri="{FF2B5EF4-FFF2-40B4-BE49-F238E27FC236}">
              <a16:creationId xmlns:a16="http://schemas.microsoft.com/office/drawing/2014/main" xmlns="" id="{00000000-0008-0000-0000-00002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3" name="5 CuadroTexto" hidden="1">
          <a:extLst>
            <a:ext uri="{FF2B5EF4-FFF2-40B4-BE49-F238E27FC236}">
              <a16:creationId xmlns:a16="http://schemas.microsoft.com/office/drawing/2014/main" xmlns="" id="{00000000-0008-0000-0000-00002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4" name="5 CuadroTexto" hidden="1">
          <a:extLst>
            <a:ext uri="{FF2B5EF4-FFF2-40B4-BE49-F238E27FC236}">
              <a16:creationId xmlns:a16="http://schemas.microsoft.com/office/drawing/2014/main" xmlns="" id="{00000000-0008-0000-0000-00002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5" name="5 CuadroTexto" hidden="1">
          <a:extLst>
            <a:ext uri="{FF2B5EF4-FFF2-40B4-BE49-F238E27FC236}">
              <a16:creationId xmlns:a16="http://schemas.microsoft.com/office/drawing/2014/main" xmlns="" id="{00000000-0008-0000-0000-00002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6" name="5 CuadroTexto" hidden="1">
          <a:extLst>
            <a:ext uri="{FF2B5EF4-FFF2-40B4-BE49-F238E27FC236}">
              <a16:creationId xmlns:a16="http://schemas.microsoft.com/office/drawing/2014/main" xmlns="" id="{00000000-0008-0000-0000-00002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7" name="5 CuadroTexto" hidden="1">
          <a:extLst>
            <a:ext uri="{FF2B5EF4-FFF2-40B4-BE49-F238E27FC236}">
              <a16:creationId xmlns:a16="http://schemas.microsoft.com/office/drawing/2014/main" xmlns="" id="{00000000-0008-0000-0000-00002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8" name="5 CuadroTexto" hidden="1">
          <a:extLst>
            <a:ext uri="{FF2B5EF4-FFF2-40B4-BE49-F238E27FC236}">
              <a16:creationId xmlns:a16="http://schemas.microsoft.com/office/drawing/2014/main" xmlns="" id="{00000000-0008-0000-0000-00003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49" name="5 CuadroTexto" hidden="1">
          <a:extLst>
            <a:ext uri="{FF2B5EF4-FFF2-40B4-BE49-F238E27FC236}">
              <a16:creationId xmlns:a16="http://schemas.microsoft.com/office/drawing/2014/main" xmlns="" id="{00000000-0008-0000-0000-00003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0" name="5 CuadroTexto" hidden="1">
          <a:extLst>
            <a:ext uri="{FF2B5EF4-FFF2-40B4-BE49-F238E27FC236}">
              <a16:creationId xmlns:a16="http://schemas.microsoft.com/office/drawing/2014/main" xmlns="" id="{00000000-0008-0000-0000-00003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1" name="5 CuadroTexto" hidden="1">
          <a:extLst>
            <a:ext uri="{FF2B5EF4-FFF2-40B4-BE49-F238E27FC236}">
              <a16:creationId xmlns:a16="http://schemas.microsoft.com/office/drawing/2014/main" xmlns="" id="{00000000-0008-0000-0000-00003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2" name="5 CuadroTexto" hidden="1">
          <a:extLst>
            <a:ext uri="{FF2B5EF4-FFF2-40B4-BE49-F238E27FC236}">
              <a16:creationId xmlns:a16="http://schemas.microsoft.com/office/drawing/2014/main" xmlns="" id="{00000000-0008-0000-0000-00003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3" name="5 CuadroTexto" hidden="1">
          <a:extLst>
            <a:ext uri="{FF2B5EF4-FFF2-40B4-BE49-F238E27FC236}">
              <a16:creationId xmlns:a16="http://schemas.microsoft.com/office/drawing/2014/main" xmlns="" id="{00000000-0008-0000-0000-00003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4" name="5 CuadroTexto" hidden="1">
          <a:extLst>
            <a:ext uri="{FF2B5EF4-FFF2-40B4-BE49-F238E27FC236}">
              <a16:creationId xmlns:a16="http://schemas.microsoft.com/office/drawing/2014/main" xmlns="" id="{00000000-0008-0000-0000-00003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5" name="103 CuadroTexto" hidden="1">
          <a:extLst>
            <a:ext uri="{FF2B5EF4-FFF2-40B4-BE49-F238E27FC236}">
              <a16:creationId xmlns:a16="http://schemas.microsoft.com/office/drawing/2014/main" xmlns="" id="{00000000-0008-0000-0000-00003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6" name="2 CuadroTexto" hidden="1">
          <a:extLst>
            <a:ext uri="{FF2B5EF4-FFF2-40B4-BE49-F238E27FC236}">
              <a16:creationId xmlns:a16="http://schemas.microsoft.com/office/drawing/2014/main" xmlns="" id="{00000000-0008-0000-0000-00003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7" name="106 CuadroTexto" hidden="1">
          <a:extLst>
            <a:ext uri="{FF2B5EF4-FFF2-40B4-BE49-F238E27FC236}">
              <a16:creationId xmlns:a16="http://schemas.microsoft.com/office/drawing/2014/main" xmlns="" id="{00000000-0008-0000-0000-00003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8" name="2 CuadroTexto" hidden="1">
          <a:extLst>
            <a:ext uri="{FF2B5EF4-FFF2-40B4-BE49-F238E27FC236}">
              <a16:creationId xmlns:a16="http://schemas.microsoft.com/office/drawing/2014/main" xmlns="" id="{00000000-0008-0000-0000-00003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59" name="5 CuadroTexto" hidden="1">
          <a:extLst>
            <a:ext uri="{FF2B5EF4-FFF2-40B4-BE49-F238E27FC236}">
              <a16:creationId xmlns:a16="http://schemas.microsoft.com/office/drawing/2014/main" xmlns="" id="{00000000-0008-0000-0000-00003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0" name="5 CuadroTexto" hidden="1">
          <a:extLst>
            <a:ext uri="{FF2B5EF4-FFF2-40B4-BE49-F238E27FC236}">
              <a16:creationId xmlns:a16="http://schemas.microsoft.com/office/drawing/2014/main" xmlns="" id="{00000000-0008-0000-0000-00003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1" name="5 CuadroTexto" hidden="1">
          <a:extLst>
            <a:ext uri="{FF2B5EF4-FFF2-40B4-BE49-F238E27FC236}">
              <a16:creationId xmlns:a16="http://schemas.microsoft.com/office/drawing/2014/main" xmlns="" id="{00000000-0008-0000-0000-00003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2" name="5 CuadroTexto" hidden="1">
          <a:extLst>
            <a:ext uri="{FF2B5EF4-FFF2-40B4-BE49-F238E27FC236}">
              <a16:creationId xmlns:a16="http://schemas.microsoft.com/office/drawing/2014/main" xmlns="" id="{00000000-0008-0000-0000-00003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3" name="5 CuadroTexto" hidden="1">
          <a:extLst>
            <a:ext uri="{FF2B5EF4-FFF2-40B4-BE49-F238E27FC236}">
              <a16:creationId xmlns:a16="http://schemas.microsoft.com/office/drawing/2014/main" xmlns="" id="{00000000-0008-0000-0000-00003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4" name="5 CuadroTexto" hidden="1">
          <a:extLst>
            <a:ext uri="{FF2B5EF4-FFF2-40B4-BE49-F238E27FC236}">
              <a16:creationId xmlns:a16="http://schemas.microsoft.com/office/drawing/2014/main" xmlns="" id="{00000000-0008-0000-0000-00004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5" name="5 CuadroTexto" hidden="1">
          <a:extLst>
            <a:ext uri="{FF2B5EF4-FFF2-40B4-BE49-F238E27FC236}">
              <a16:creationId xmlns:a16="http://schemas.microsoft.com/office/drawing/2014/main" xmlns="" id="{00000000-0008-0000-0000-00004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6" name="5 CuadroTexto" hidden="1">
          <a:extLst>
            <a:ext uri="{FF2B5EF4-FFF2-40B4-BE49-F238E27FC236}">
              <a16:creationId xmlns:a16="http://schemas.microsoft.com/office/drawing/2014/main" xmlns="" id="{00000000-0008-0000-0000-00004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7" name="5 CuadroTexto" hidden="1">
          <a:extLst>
            <a:ext uri="{FF2B5EF4-FFF2-40B4-BE49-F238E27FC236}">
              <a16:creationId xmlns:a16="http://schemas.microsoft.com/office/drawing/2014/main" xmlns="" id="{00000000-0008-0000-0000-00004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8" name="5 CuadroTexto" hidden="1">
          <a:extLst>
            <a:ext uri="{FF2B5EF4-FFF2-40B4-BE49-F238E27FC236}">
              <a16:creationId xmlns:a16="http://schemas.microsoft.com/office/drawing/2014/main" xmlns="" id="{00000000-0008-0000-0000-00004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69" name="5 CuadroTexto" hidden="1">
          <a:extLst>
            <a:ext uri="{FF2B5EF4-FFF2-40B4-BE49-F238E27FC236}">
              <a16:creationId xmlns:a16="http://schemas.microsoft.com/office/drawing/2014/main" xmlns="" id="{00000000-0008-0000-0000-00004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70" name="5 CuadroTexto" hidden="1">
          <a:extLst>
            <a:ext uri="{FF2B5EF4-FFF2-40B4-BE49-F238E27FC236}">
              <a16:creationId xmlns:a16="http://schemas.microsoft.com/office/drawing/2014/main" xmlns="" id="{00000000-0008-0000-0000-00004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71" name="5 CuadroTexto" hidden="1">
          <a:extLst>
            <a:ext uri="{FF2B5EF4-FFF2-40B4-BE49-F238E27FC236}">
              <a16:creationId xmlns:a16="http://schemas.microsoft.com/office/drawing/2014/main" xmlns="" id="{00000000-0008-0000-0000-00004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72" name="5 CuadroTexto" hidden="1">
          <a:extLst>
            <a:ext uri="{FF2B5EF4-FFF2-40B4-BE49-F238E27FC236}">
              <a16:creationId xmlns:a16="http://schemas.microsoft.com/office/drawing/2014/main" xmlns="" id="{00000000-0008-0000-0000-00004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73" name="5 CuadroTexto" hidden="1">
          <a:extLst>
            <a:ext uri="{FF2B5EF4-FFF2-40B4-BE49-F238E27FC236}">
              <a16:creationId xmlns:a16="http://schemas.microsoft.com/office/drawing/2014/main" xmlns="" id="{00000000-0008-0000-0000-00004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33</xdr:row>
      <xdr:rowOff>0</xdr:rowOff>
    </xdr:from>
    <xdr:ext cx="184731" cy="264560"/>
    <xdr:sp macro="" textlink="">
      <xdr:nvSpPr>
        <xdr:cNvPr id="74" name="5 CuadroTexto" hidden="1">
          <a:extLst>
            <a:ext uri="{FF2B5EF4-FFF2-40B4-BE49-F238E27FC236}">
              <a16:creationId xmlns:a16="http://schemas.microsoft.com/office/drawing/2014/main" xmlns="" id="{00000000-0008-0000-0000-00004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75" name="75 CuadroTexto" hidden="1">
          <a:extLst>
            <a:ext uri="{FF2B5EF4-FFF2-40B4-BE49-F238E27FC236}">
              <a16:creationId xmlns:a16="http://schemas.microsoft.com/office/drawing/2014/main" xmlns="" id="{00000000-0008-0000-0000-00004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76" name="77 CuadroTexto" hidden="1">
          <a:extLst>
            <a:ext uri="{FF2B5EF4-FFF2-40B4-BE49-F238E27FC236}">
              <a16:creationId xmlns:a16="http://schemas.microsoft.com/office/drawing/2014/main" xmlns="" id="{00000000-0008-0000-0000-00004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77" name="5 CuadroTexto" hidden="1">
          <a:extLst>
            <a:ext uri="{FF2B5EF4-FFF2-40B4-BE49-F238E27FC236}">
              <a16:creationId xmlns:a16="http://schemas.microsoft.com/office/drawing/2014/main" xmlns="" id="{00000000-0008-0000-0000-00004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78" name="5 CuadroTexto" hidden="1">
          <a:extLst>
            <a:ext uri="{FF2B5EF4-FFF2-40B4-BE49-F238E27FC236}">
              <a16:creationId xmlns:a16="http://schemas.microsoft.com/office/drawing/2014/main" xmlns="" id="{00000000-0008-0000-0000-00004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79" name="5 CuadroTexto" hidden="1">
          <a:extLst>
            <a:ext uri="{FF2B5EF4-FFF2-40B4-BE49-F238E27FC236}">
              <a16:creationId xmlns:a16="http://schemas.microsoft.com/office/drawing/2014/main" xmlns="" id="{00000000-0008-0000-0000-00004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0" name="5 CuadroTexto" hidden="1">
          <a:extLst>
            <a:ext uri="{FF2B5EF4-FFF2-40B4-BE49-F238E27FC236}">
              <a16:creationId xmlns:a16="http://schemas.microsoft.com/office/drawing/2014/main" xmlns="" id="{00000000-0008-0000-0000-00005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1" name="5 CuadroTexto" hidden="1">
          <a:extLst>
            <a:ext uri="{FF2B5EF4-FFF2-40B4-BE49-F238E27FC236}">
              <a16:creationId xmlns:a16="http://schemas.microsoft.com/office/drawing/2014/main" xmlns="" id="{00000000-0008-0000-0000-00005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2" name="5 CuadroTexto" hidden="1">
          <a:extLst>
            <a:ext uri="{FF2B5EF4-FFF2-40B4-BE49-F238E27FC236}">
              <a16:creationId xmlns:a16="http://schemas.microsoft.com/office/drawing/2014/main" xmlns="" id="{00000000-0008-0000-0000-00005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3" name="5 CuadroTexto" hidden="1">
          <a:extLst>
            <a:ext uri="{FF2B5EF4-FFF2-40B4-BE49-F238E27FC236}">
              <a16:creationId xmlns:a16="http://schemas.microsoft.com/office/drawing/2014/main" xmlns="" id="{00000000-0008-0000-0000-00005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4" name="5 CuadroTexto" hidden="1">
          <a:extLst>
            <a:ext uri="{FF2B5EF4-FFF2-40B4-BE49-F238E27FC236}">
              <a16:creationId xmlns:a16="http://schemas.microsoft.com/office/drawing/2014/main" xmlns="" id="{00000000-0008-0000-0000-00005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5" name="5 CuadroTexto" hidden="1">
          <a:extLst>
            <a:ext uri="{FF2B5EF4-FFF2-40B4-BE49-F238E27FC236}">
              <a16:creationId xmlns:a16="http://schemas.microsoft.com/office/drawing/2014/main" xmlns="" id="{00000000-0008-0000-0000-00005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6" name="5 CuadroTexto" hidden="1">
          <a:extLst>
            <a:ext uri="{FF2B5EF4-FFF2-40B4-BE49-F238E27FC236}">
              <a16:creationId xmlns:a16="http://schemas.microsoft.com/office/drawing/2014/main" xmlns="" id="{00000000-0008-0000-0000-00005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7" name="5 CuadroTexto" hidden="1">
          <a:extLst>
            <a:ext uri="{FF2B5EF4-FFF2-40B4-BE49-F238E27FC236}">
              <a16:creationId xmlns:a16="http://schemas.microsoft.com/office/drawing/2014/main" xmlns="" id="{00000000-0008-0000-0000-00005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8" name="5 CuadroTexto" hidden="1">
          <a:extLst>
            <a:ext uri="{FF2B5EF4-FFF2-40B4-BE49-F238E27FC236}">
              <a16:creationId xmlns:a16="http://schemas.microsoft.com/office/drawing/2014/main" xmlns="" id="{00000000-0008-0000-0000-00005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89" name="5 CuadroTexto" hidden="1">
          <a:extLst>
            <a:ext uri="{FF2B5EF4-FFF2-40B4-BE49-F238E27FC236}">
              <a16:creationId xmlns:a16="http://schemas.microsoft.com/office/drawing/2014/main" xmlns="" id="{00000000-0008-0000-0000-00005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0" name="5 CuadroTexto" hidden="1">
          <a:extLst>
            <a:ext uri="{FF2B5EF4-FFF2-40B4-BE49-F238E27FC236}">
              <a16:creationId xmlns:a16="http://schemas.microsoft.com/office/drawing/2014/main" xmlns="" id="{00000000-0008-0000-0000-00005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1" name="5 CuadroTexto" hidden="1">
          <a:extLst>
            <a:ext uri="{FF2B5EF4-FFF2-40B4-BE49-F238E27FC236}">
              <a16:creationId xmlns:a16="http://schemas.microsoft.com/office/drawing/2014/main" xmlns="" id="{00000000-0008-0000-0000-00005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2" name="5 CuadroTexto" hidden="1">
          <a:extLst>
            <a:ext uri="{FF2B5EF4-FFF2-40B4-BE49-F238E27FC236}">
              <a16:creationId xmlns:a16="http://schemas.microsoft.com/office/drawing/2014/main" xmlns="" id="{00000000-0008-0000-0000-00005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3" name="5 CuadroTexto" hidden="1">
          <a:extLst>
            <a:ext uri="{FF2B5EF4-FFF2-40B4-BE49-F238E27FC236}">
              <a16:creationId xmlns:a16="http://schemas.microsoft.com/office/drawing/2014/main" xmlns="" id="{00000000-0008-0000-0000-00005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4" name="5 CuadroTexto" hidden="1">
          <a:extLst>
            <a:ext uri="{FF2B5EF4-FFF2-40B4-BE49-F238E27FC236}">
              <a16:creationId xmlns:a16="http://schemas.microsoft.com/office/drawing/2014/main" xmlns="" id="{00000000-0008-0000-0000-00005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5" name="5 CuadroTexto" hidden="1">
          <a:extLst>
            <a:ext uri="{FF2B5EF4-FFF2-40B4-BE49-F238E27FC236}">
              <a16:creationId xmlns:a16="http://schemas.microsoft.com/office/drawing/2014/main" xmlns="" id="{00000000-0008-0000-0000-00005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6" name="5 CuadroTexto" hidden="1">
          <a:extLst>
            <a:ext uri="{FF2B5EF4-FFF2-40B4-BE49-F238E27FC236}">
              <a16:creationId xmlns:a16="http://schemas.microsoft.com/office/drawing/2014/main" xmlns="" id="{00000000-0008-0000-0000-00006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7" name="5 CuadroTexto" hidden="1">
          <a:extLst>
            <a:ext uri="{FF2B5EF4-FFF2-40B4-BE49-F238E27FC236}">
              <a16:creationId xmlns:a16="http://schemas.microsoft.com/office/drawing/2014/main" xmlns="" id="{00000000-0008-0000-0000-00006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8" name="5 CuadroTexto" hidden="1">
          <a:extLst>
            <a:ext uri="{FF2B5EF4-FFF2-40B4-BE49-F238E27FC236}">
              <a16:creationId xmlns:a16="http://schemas.microsoft.com/office/drawing/2014/main" xmlns="" id="{00000000-0008-0000-0000-00006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99" name="5 CuadroTexto" hidden="1">
          <a:extLst>
            <a:ext uri="{FF2B5EF4-FFF2-40B4-BE49-F238E27FC236}">
              <a16:creationId xmlns:a16="http://schemas.microsoft.com/office/drawing/2014/main" xmlns="" id="{00000000-0008-0000-0000-00006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0" name="5 CuadroTexto" hidden="1">
          <a:extLst>
            <a:ext uri="{FF2B5EF4-FFF2-40B4-BE49-F238E27FC236}">
              <a16:creationId xmlns:a16="http://schemas.microsoft.com/office/drawing/2014/main" xmlns="" id="{00000000-0008-0000-0000-00006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1" name="5 CuadroTexto" hidden="1">
          <a:extLst>
            <a:ext uri="{FF2B5EF4-FFF2-40B4-BE49-F238E27FC236}">
              <a16:creationId xmlns:a16="http://schemas.microsoft.com/office/drawing/2014/main" xmlns="" id="{00000000-0008-0000-0000-00006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2" name="5 CuadroTexto" hidden="1">
          <a:extLst>
            <a:ext uri="{FF2B5EF4-FFF2-40B4-BE49-F238E27FC236}">
              <a16:creationId xmlns:a16="http://schemas.microsoft.com/office/drawing/2014/main" xmlns="" id="{00000000-0008-0000-0000-00006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3" name="5 CuadroTexto" hidden="1">
          <a:extLst>
            <a:ext uri="{FF2B5EF4-FFF2-40B4-BE49-F238E27FC236}">
              <a16:creationId xmlns:a16="http://schemas.microsoft.com/office/drawing/2014/main" xmlns="" id="{00000000-0008-0000-0000-00006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4" name="5 CuadroTexto" hidden="1">
          <a:extLst>
            <a:ext uri="{FF2B5EF4-FFF2-40B4-BE49-F238E27FC236}">
              <a16:creationId xmlns:a16="http://schemas.microsoft.com/office/drawing/2014/main" xmlns="" id="{00000000-0008-0000-0000-00006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5" name="5 CuadroTexto" hidden="1">
          <a:extLst>
            <a:ext uri="{FF2B5EF4-FFF2-40B4-BE49-F238E27FC236}">
              <a16:creationId xmlns:a16="http://schemas.microsoft.com/office/drawing/2014/main" xmlns="" id="{00000000-0008-0000-0000-00006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6" name="5 CuadroTexto" hidden="1">
          <a:extLst>
            <a:ext uri="{FF2B5EF4-FFF2-40B4-BE49-F238E27FC236}">
              <a16:creationId xmlns:a16="http://schemas.microsoft.com/office/drawing/2014/main" xmlns="" id="{00000000-0008-0000-0000-00006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7" name="5 CuadroTexto" hidden="1">
          <a:extLst>
            <a:ext uri="{FF2B5EF4-FFF2-40B4-BE49-F238E27FC236}">
              <a16:creationId xmlns:a16="http://schemas.microsoft.com/office/drawing/2014/main" xmlns="" id="{00000000-0008-0000-0000-00006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8" name="5 CuadroTexto" hidden="1">
          <a:extLst>
            <a:ext uri="{FF2B5EF4-FFF2-40B4-BE49-F238E27FC236}">
              <a16:creationId xmlns:a16="http://schemas.microsoft.com/office/drawing/2014/main" xmlns="" id="{00000000-0008-0000-0000-00006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09" name="2 CuadroTexto" hidden="1">
          <a:extLst>
            <a:ext uri="{FF2B5EF4-FFF2-40B4-BE49-F238E27FC236}">
              <a16:creationId xmlns:a16="http://schemas.microsoft.com/office/drawing/2014/main" xmlns="" id="{00000000-0008-0000-0000-00006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0" name="5 CuadroTexto" hidden="1">
          <a:extLst>
            <a:ext uri="{FF2B5EF4-FFF2-40B4-BE49-F238E27FC236}">
              <a16:creationId xmlns:a16="http://schemas.microsoft.com/office/drawing/2014/main" xmlns="" id="{00000000-0008-0000-0000-00006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1" name="5 CuadroTexto" hidden="1">
          <a:extLst>
            <a:ext uri="{FF2B5EF4-FFF2-40B4-BE49-F238E27FC236}">
              <a16:creationId xmlns:a16="http://schemas.microsoft.com/office/drawing/2014/main" xmlns="" id="{00000000-0008-0000-0000-00006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2" name="5 CuadroTexto" hidden="1">
          <a:extLst>
            <a:ext uri="{FF2B5EF4-FFF2-40B4-BE49-F238E27FC236}">
              <a16:creationId xmlns:a16="http://schemas.microsoft.com/office/drawing/2014/main" xmlns="" id="{00000000-0008-0000-0000-00007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3" name="5 CuadroTexto" hidden="1">
          <a:extLst>
            <a:ext uri="{FF2B5EF4-FFF2-40B4-BE49-F238E27FC236}">
              <a16:creationId xmlns:a16="http://schemas.microsoft.com/office/drawing/2014/main" xmlns="" id="{00000000-0008-0000-0000-00007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4" name="5 CuadroTexto" hidden="1">
          <a:extLst>
            <a:ext uri="{FF2B5EF4-FFF2-40B4-BE49-F238E27FC236}">
              <a16:creationId xmlns:a16="http://schemas.microsoft.com/office/drawing/2014/main" xmlns="" id="{00000000-0008-0000-0000-00007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5" name="5 CuadroTexto" hidden="1">
          <a:extLst>
            <a:ext uri="{FF2B5EF4-FFF2-40B4-BE49-F238E27FC236}">
              <a16:creationId xmlns:a16="http://schemas.microsoft.com/office/drawing/2014/main" xmlns="" id="{00000000-0008-0000-0000-00007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6" name="5 CuadroTexto" hidden="1">
          <a:extLst>
            <a:ext uri="{FF2B5EF4-FFF2-40B4-BE49-F238E27FC236}">
              <a16:creationId xmlns:a16="http://schemas.microsoft.com/office/drawing/2014/main" xmlns="" id="{00000000-0008-0000-0000-00007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7" name="5 CuadroTexto" hidden="1">
          <a:extLst>
            <a:ext uri="{FF2B5EF4-FFF2-40B4-BE49-F238E27FC236}">
              <a16:creationId xmlns:a16="http://schemas.microsoft.com/office/drawing/2014/main" xmlns="" id="{00000000-0008-0000-0000-00007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8" name="5 CuadroTexto" hidden="1">
          <a:extLst>
            <a:ext uri="{FF2B5EF4-FFF2-40B4-BE49-F238E27FC236}">
              <a16:creationId xmlns:a16="http://schemas.microsoft.com/office/drawing/2014/main" xmlns="" id="{00000000-0008-0000-0000-00007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19" name="5 CuadroTexto" hidden="1">
          <a:extLst>
            <a:ext uri="{FF2B5EF4-FFF2-40B4-BE49-F238E27FC236}">
              <a16:creationId xmlns:a16="http://schemas.microsoft.com/office/drawing/2014/main" xmlns="" id="{00000000-0008-0000-0000-00007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0" name="5 CuadroTexto" hidden="1">
          <a:extLst>
            <a:ext uri="{FF2B5EF4-FFF2-40B4-BE49-F238E27FC236}">
              <a16:creationId xmlns:a16="http://schemas.microsoft.com/office/drawing/2014/main" xmlns="" id="{00000000-0008-0000-0000-00007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1" name="5 CuadroTexto" hidden="1">
          <a:extLst>
            <a:ext uri="{FF2B5EF4-FFF2-40B4-BE49-F238E27FC236}">
              <a16:creationId xmlns:a16="http://schemas.microsoft.com/office/drawing/2014/main" xmlns="" id="{00000000-0008-0000-0000-00007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2" name="5 CuadroTexto" hidden="1">
          <a:extLst>
            <a:ext uri="{FF2B5EF4-FFF2-40B4-BE49-F238E27FC236}">
              <a16:creationId xmlns:a16="http://schemas.microsoft.com/office/drawing/2014/main" xmlns="" id="{00000000-0008-0000-0000-00007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3" name="5 CuadroTexto" hidden="1">
          <a:extLst>
            <a:ext uri="{FF2B5EF4-FFF2-40B4-BE49-F238E27FC236}">
              <a16:creationId xmlns:a16="http://schemas.microsoft.com/office/drawing/2014/main" xmlns="" id="{00000000-0008-0000-0000-00007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4" name="5 CuadroTexto" hidden="1">
          <a:extLst>
            <a:ext uri="{FF2B5EF4-FFF2-40B4-BE49-F238E27FC236}">
              <a16:creationId xmlns:a16="http://schemas.microsoft.com/office/drawing/2014/main" xmlns="" id="{00000000-0008-0000-0000-00007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5" name="5 CuadroTexto" hidden="1">
          <a:extLst>
            <a:ext uri="{FF2B5EF4-FFF2-40B4-BE49-F238E27FC236}">
              <a16:creationId xmlns:a16="http://schemas.microsoft.com/office/drawing/2014/main" xmlns="" id="{00000000-0008-0000-0000-00007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6" name="5 CuadroTexto" hidden="1">
          <a:extLst>
            <a:ext uri="{FF2B5EF4-FFF2-40B4-BE49-F238E27FC236}">
              <a16:creationId xmlns:a16="http://schemas.microsoft.com/office/drawing/2014/main" xmlns="" id="{00000000-0008-0000-0000-00007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7" name="5 CuadroTexto" hidden="1">
          <a:extLst>
            <a:ext uri="{FF2B5EF4-FFF2-40B4-BE49-F238E27FC236}">
              <a16:creationId xmlns:a16="http://schemas.microsoft.com/office/drawing/2014/main" xmlns="" id="{00000000-0008-0000-0000-00007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8" name="162 CuadroTexto" hidden="1">
          <a:extLst>
            <a:ext uri="{FF2B5EF4-FFF2-40B4-BE49-F238E27FC236}">
              <a16:creationId xmlns:a16="http://schemas.microsoft.com/office/drawing/2014/main" xmlns="" id="{00000000-0008-0000-0000-00008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29" name="2 CuadroTexto" hidden="1">
          <a:extLst>
            <a:ext uri="{FF2B5EF4-FFF2-40B4-BE49-F238E27FC236}">
              <a16:creationId xmlns:a16="http://schemas.microsoft.com/office/drawing/2014/main" xmlns="" id="{00000000-0008-0000-0000-00008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0" name="164 CuadroTexto" hidden="1">
          <a:extLst>
            <a:ext uri="{FF2B5EF4-FFF2-40B4-BE49-F238E27FC236}">
              <a16:creationId xmlns:a16="http://schemas.microsoft.com/office/drawing/2014/main" xmlns="" id="{00000000-0008-0000-0000-00008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1" name="2 CuadroTexto" hidden="1">
          <a:extLst>
            <a:ext uri="{FF2B5EF4-FFF2-40B4-BE49-F238E27FC236}">
              <a16:creationId xmlns:a16="http://schemas.microsoft.com/office/drawing/2014/main" xmlns="" id="{00000000-0008-0000-0000-00008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2" name="5 CuadroTexto" hidden="1">
          <a:extLst>
            <a:ext uri="{FF2B5EF4-FFF2-40B4-BE49-F238E27FC236}">
              <a16:creationId xmlns:a16="http://schemas.microsoft.com/office/drawing/2014/main" xmlns="" id="{00000000-0008-0000-0000-00008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3" name="5 CuadroTexto" hidden="1">
          <a:extLst>
            <a:ext uri="{FF2B5EF4-FFF2-40B4-BE49-F238E27FC236}">
              <a16:creationId xmlns:a16="http://schemas.microsoft.com/office/drawing/2014/main" xmlns="" id="{00000000-0008-0000-0000-00008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4" name="5 CuadroTexto" hidden="1">
          <a:extLst>
            <a:ext uri="{FF2B5EF4-FFF2-40B4-BE49-F238E27FC236}">
              <a16:creationId xmlns:a16="http://schemas.microsoft.com/office/drawing/2014/main" xmlns="" id="{00000000-0008-0000-0000-00008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5" name="5 CuadroTexto" hidden="1">
          <a:extLst>
            <a:ext uri="{FF2B5EF4-FFF2-40B4-BE49-F238E27FC236}">
              <a16:creationId xmlns:a16="http://schemas.microsoft.com/office/drawing/2014/main" xmlns="" id="{00000000-0008-0000-0000-00008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6" name="5 CuadroTexto" hidden="1">
          <a:extLst>
            <a:ext uri="{FF2B5EF4-FFF2-40B4-BE49-F238E27FC236}">
              <a16:creationId xmlns:a16="http://schemas.microsoft.com/office/drawing/2014/main" xmlns="" id="{00000000-0008-0000-0000-00008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7" name="5 CuadroTexto" hidden="1">
          <a:extLst>
            <a:ext uri="{FF2B5EF4-FFF2-40B4-BE49-F238E27FC236}">
              <a16:creationId xmlns:a16="http://schemas.microsoft.com/office/drawing/2014/main" xmlns="" id="{00000000-0008-0000-0000-00008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8" name="5 CuadroTexto" hidden="1">
          <a:extLst>
            <a:ext uri="{FF2B5EF4-FFF2-40B4-BE49-F238E27FC236}">
              <a16:creationId xmlns:a16="http://schemas.microsoft.com/office/drawing/2014/main" xmlns="" id="{00000000-0008-0000-0000-00008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39" name="5 CuadroTexto" hidden="1">
          <a:extLst>
            <a:ext uri="{FF2B5EF4-FFF2-40B4-BE49-F238E27FC236}">
              <a16:creationId xmlns:a16="http://schemas.microsoft.com/office/drawing/2014/main" xmlns="" id="{00000000-0008-0000-0000-00008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0" name="5 CuadroTexto" hidden="1">
          <a:extLst>
            <a:ext uri="{FF2B5EF4-FFF2-40B4-BE49-F238E27FC236}">
              <a16:creationId xmlns:a16="http://schemas.microsoft.com/office/drawing/2014/main" xmlns="" id="{00000000-0008-0000-0000-00008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1" name="5 CuadroTexto" hidden="1">
          <a:extLst>
            <a:ext uri="{FF2B5EF4-FFF2-40B4-BE49-F238E27FC236}">
              <a16:creationId xmlns:a16="http://schemas.microsoft.com/office/drawing/2014/main" xmlns="" id="{00000000-0008-0000-0000-00008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2" name="5 CuadroTexto" hidden="1">
          <a:extLst>
            <a:ext uri="{FF2B5EF4-FFF2-40B4-BE49-F238E27FC236}">
              <a16:creationId xmlns:a16="http://schemas.microsoft.com/office/drawing/2014/main" xmlns="" id="{00000000-0008-0000-0000-00008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3" name="5 CuadroTexto" hidden="1">
          <a:extLst>
            <a:ext uri="{FF2B5EF4-FFF2-40B4-BE49-F238E27FC236}">
              <a16:creationId xmlns:a16="http://schemas.microsoft.com/office/drawing/2014/main" xmlns="" id="{00000000-0008-0000-0000-00008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4" name="5 CuadroTexto" hidden="1">
          <a:extLst>
            <a:ext uri="{FF2B5EF4-FFF2-40B4-BE49-F238E27FC236}">
              <a16:creationId xmlns:a16="http://schemas.microsoft.com/office/drawing/2014/main" xmlns="" id="{00000000-0008-0000-0000-00009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5" name="5 CuadroTexto" hidden="1">
          <a:extLst>
            <a:ext uri="{FF2B5EF4-FFF2-40B4-BE49-F238E27FC236}">
              <a16:creationId xmlns:a16="http://schemas.microsoft.com/office/drawing/2014/main" xmlns="" id="{00000000-0008-0000-0000-00009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6" name="5 CuadroTexto" hidden="1">
          <a:extLst>
            <a:ext uri="{FF2B5EF4-FFF2-40B4-BE49-F238E27FC236}">
              <a16:creationId xmlns:a16="http://schemas.microsoft.com/office/drawing/2014/main" xmlns="" id="{00000000-0008-0000-0000-00009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7" name="5 CuadroTexto" hidden="1">
          <a:extLst>
            <a:ext uri="{FF2B5EF4-FFF2-40B4-BE49-F238E27FC236}">
              <a16:creationId xmlns:a16="http://schemas.microsoft.com/office/drawing/2014/main" xmlns="" id="{00000000-0008-0000-0000-00009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8" name="182 CuadroTexto" hidden="1">
          <a:extLst>
            <a:ext uri="{FF2B5EF4-FFF2-40B4-BE49-F238E27FC236}">
              <a16:creationId xmlns:a16="http://schemas.microsoft.com/office/drawing/2014/main" xmlns="" id="{00000000-0008-0000-0000-00009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49" name="183 CuadroTexto" hidden="1">
          <a:extLst>
            <a:ext uri="{FF2B5EF4-FFF2-40B4-BE49-F238E27FC236}">
              <a16:creationId xmlns:a16="http://schemas.microsoft.com/office/drawing/2014/main" xmlns="" id="{00000000-0008-0000-0000-00009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0" name="5 CuadroTexto" hidden="1">
          <a:extLst>
            <a:ext uri="{FF2B5EF4-FFF2-40B4-BE49-F238E27FC236}">
              <a16:creationId xmlns:a16="http://schemas.microsoft.com/office/drawing/2014/main" xmlns="" id="{00000000-0008-0000-0000-00009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1" name="5 CuadroTexto" hidden="1">
          <a:extLst>
            <a:ext uri="{FF2B5EF4-FFF2-40B4-BE49-F238E27FC236}">
              <a16:creationId xmlns:a16="http://schemas.microsoft.com/office/drawing/2014/main" xmlns="" id="{00000000-0008-0000-0000-00009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2" name="5 CuadroTexto" hidden="1">
          <a:extLst>
            <a:ext uri="{FF2B5EF4-FFF2-40B4-BE49-F238E27FC236}">
              <a16:creationId xmlns:a16="http://schemas.microsoft.com/office/drawing/2014/main" xmlns="" id="{00000000-0008-0000-0000-00009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3" name="5 CuadroTexto" hidden="1">
          <a:extLst>
            <a:ext uri="{FF2B5EF4-FFF2-40B4-BE49-F238E27FC236}">
              <a16:creationId xmlns:a16="http://schemas.microsoft.com/office/drawing/2014/main" xmlns="" id="{00000000-0008-0000-0000-00009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4" name="5 CuadroTexto" hidden="1">
          <a:extLst>
            <a:ext uri="{FF2B5EF4-FFF2-40B4-BE49-F238E27FC236}">
              <a16:creationId xmlns:a16="http://schemas.microsoft.com/office/drawing/2014/main" xmlns="" id="{00000000-0008-0000-0000-00009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5" name="5 CuadroTexto" hidden="1">
          <a:extLst>
            <a:ext uri="{FF2B5EF4-FFF2-40B4-BE49-F238E27FC236}">
              <a16:creationId xmlns:a16="http://schemas.microsoft.com/office/drawing/2014/main" xmlns="" id="{00000000-0008-0000-0000-00009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6" name="5 CuadroTexto" hidden="1">
          <a:extLst>
            <a:ext uri="{FF2B5EF4-FFF2-40B4-BE49-F238E27FC236}">
              <a16:creationId xmlns:a16="http://schemas.microsoft.com/office/drawing/2014/main" xmlns="" id="{00000000-0008-0000-0000-00009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7" name="5 CuadroTexto" hidden="1">
          <a:extLst>
            <a:ext uri="{FF2B5EF4-FFF2-40B4-BE49-F238E27FC236}">
              <a16:creationId xmlns:a16="http://schemas.microsoft.com/office/drawing/2014/main" xmlns="" id="{00000000-0008-0000-0000-00009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8" name="5 CuadroTexto" hidden="1">
          <a:extLst>
            <a:ext uri="{FF2B5EF4-FFF2-40B4-BE49-F238E27FC236}">
              <a16:creationId xmlns:a16="http://schemas.microsoft.com/office/drawing/2014/main" xmlns="" id="{00000000-0008-0000-0000-00009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59" name="5 CuadroTexto" hidden="1">
          <a:extLst>
            <a:ext uri="{FF2B5EF4-FFF2-40B4-BE49-F238E27FC236}">
              <a16:creationId xmlns:a16="http://schemas.microsoft.com/office/drawing/2014/main" xmlns="" id="{00000000-0008-0000-0000-00009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0" name="5 CuadroTexto" hidden="1">
          <a:extLst>
            <a:ext uri="{FF2B5EF4-FFF2-40B4-BE49-F238E27FC236}">
              <a16:creationId xmlns:a16="http://schemas.microsoft.com/office/drawing/2014/main" xmlns="" id="{00000000-0008-0000-0000-0000A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1" name="5 CuadroTexto" hidden="1">
          <a:extLst>
            <a:ext uri="{FF2B5EF4-FFF2-40B4-BE49-F238E27FC236}">
              <a16:creationId xmlns:a16="http://schemas.microsoft.com/office/drawing/2014/main" xmlns="" id="{00000000-0008-0000-0000-0000A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2" name="5 CuadroTexto" hidden="1">
          <a:extLst>
            <a:ext uri="{FF2B5EF4-FFF2-40B4-BE49-F238E27FC236}">
              <a16:creationId xmlns:a16="http://schemas.microsoft.com/office/drawing/2014/main" xmlns="" id="{00000000-0008-0000-0000-0000A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3" name="5 CuadroTexto" hidden="1">
          <a:extLst>
            <a:ext uri="{FF2B5EF4-FFF2-40B4-BE49-F238E27FC236}">
              <a16:creationId xmlns:a16="http://schemas.microsoft.com/office/drawing/2014/main" xmlns="" id="{00000000-0008-0000-0000-0000A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4" name="5 CuadroTexto" hidden="1">
          <a:extLst>
            <a:ext uri="{FF2B5EF4-FFF2-40B4-BE49-F238E27FC236}">
              <a16:creationId xmlns:a16="http://schemas.microsoft.com/office/drawing/2014/main" xmlns="" id="{00000000-0008-0000-0000-0000A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5" name="5 CuadroTexto" hidden="1">
          <a:extLst>
            <a:ext uri="{FF2B5EF4-FFF2-40B4-BE49-F238E27FC236}">
              <a16:creationId xmlns:a16="http://schemas.microsoft.com/office/drawing/2014/main" xmlns="" id="{00000000-0008-0000-0000-0000A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6" name="5 CuadroTexto" hidden="1">
          <a:extLst>
            <a:ext uri="{FF2B5EF4-FFF2-40B4-BE49-F238E27FC236}">
              <a16:creationId xmlns:a16="http://schemas.microsoft.com/office/drawing/2014/main" xmlns="" id="{00000000-0008-0000-0000-0000A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7" name="5 CuadroTexto" hidden="1">
          <a:extLst>
            <a:ext uri="{FF2B5EF4-FFF2-40B4-BE49-F238E27FC236}">
              <a16:creationId xmlns:a16="http://schemas.microsoft.com/office/drawing/2014/main" xmlns="" id="{00000000-0008-0000-0000-0000A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8" name="5 CuadroTexto" hidden="1">
          <a:extLst>
            <a:ext uri="{FF2B5EF4-FFF2-40B4-BE49-F238E27FC236}">
              <a16:creationId xmlns:a16="http://schemas.microsoft.com/office/drawing/2014/main" xmlns="" id="{00000000-0008-0000-0000-0000A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69" name="5 CuadroTexto" hidden="1">
          <a:extLst>
            <a:ext uri="{FF2B5EF4-FFF2-40B4-BE49-F238E27FC236}">
              <a16:creationId xmlns:a16="http://schemas.microsoft.com/office/drawing/2014/main" xmlns="" id="{00000000-0008-0000-0000-0000A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0" name="5 CuadroTexto" hidden="1">
          <a:extLst>
            <a:ext uri="{FF2B5EF4-FFF2-40B4-BE49-F238E27FC236}">
              <a16:creationId xmlns:a16="http://schemas.microsoft.com/office/drawing/2014/main" xmlns="" id="{00000000-0008-0000-0000-0000A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1" name="5 CuadroTexto" hidden="1">
          <a:extLst>
            <a:ext uri="{FF2B5EF4-FFF2-40B4-BE49-F238E27FC236}">
              <a16:creationId xmlns:a16="http://schemas.microsoft.com/office/drawing/2014/main" xmlns="" id="{00000000-0008-0000-0000-0000A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2" name="5 CuadroTexto" hidden="1">
          <a:extLst>
            <a:ext uri="{FF2B5EF4-FFF2-40B4-BE49-F238E27FC236}">
              <a16:creationId xmlns:a16="http://schemas.microsoft.com/office/drawing/2014/main" xmlns="" id="{00000000-0008-0000-0000-0000A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3" name="5 CuadroTexto" hidden="1">
          <a:extLst>
            <a:ext uri="{FF2B5EF4-FFF2-40B4-BE49-F238E27FC236}">
              <a16:creationId xmlns:a16="http://schemas.microsoft.com/office/drawing/2014/main" xmlns="" id="{00000000-0008-0000-0000-0000A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4" name="5 CuadroTexto" hidden="1">
          <a:extLst>
            <a:ext uri="{FF2B5EF4-FFF2-40B4-BE49-F238E27FC236}">
              <a16:creationId xmlns:a16="http://schemas.microsoft.com/office/drawing/2014/main" xmlns="" id="{00000000-0008-0000-0000-0000A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5" name="5 CuadroTexto" hidden="1">
          <a:extLst>
            <a:ext uri="{FF2B5EF4-FFF2-40B4-BE49-F238E27FC236}">
              <a16:creationId xmlns:a16="http://schemas.microsoft.com/office/drawing/2014/main" xmlns="" id="{00000000-0008-0000-0000-0000A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6" name="5 CuadroTexto" hidden="1">
          <a:extLst>
            <a:ext uri="{FF2B5EF4-FFF2-40B4-BE49-F238E27FC236}">
              <a16:creationId xmlns:a16="http://schemas.microsoft.com/office/drawing/2014/main" xmlns="" id="{00000000-0008-0000-0000-0000B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7" name="5 CuadroTexto" hidden="1">
          <a:extLst>
            <a:ext uri="{FF2B5EF4-FFF2-40B4-BE49-F238E27FC236}">
              <a16:creationId xmlns:a16="http://schemas.microsoft.com/office/drawing/2014/main" xmlns="" id="{00000000-0008-0000-0000-0000B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8" name="5 CuadroTexto" hidden="1">
          <a:extLst>
            <a:ext uri="{FF2B5EF4-FFF2-40B4-BE49-F238E27FC236}">
              <a16:creationId xmlns:a16="http://schemas.microsoft.com/office/drawing/2014/main" xmlns="" id="{00000000-0008-0000-0000-0000B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79" name="5 CuadroTexto" hidden="1">
          <a:extLst>
            <a:ext uri="{FF2B5EF4-FFF2-40B4-BE49-F238E27FC236}">
              <a16:creationId xmlns:a16="http://schemas.microsoft.com/office/drawing/2014/main" xmlns="" id="{00000000-0008-0000-0000-0000B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0" name="5 CuadroTexto" hidden="1">
          <a:extLst>
            <a:ext uri="{FF2B5EF4-FFF2-40B4-BE49-F238E27FC236}">
              <a16:creationId xmlns:a16="http://schemas.microsoft.com/office/drawing/2014/main" xmlns="" id="{00000000-0008-0000-0000-0000B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1" name="5 CuadroTexto" hidden="1">
          <a:extLst>
            <a:ext uri="{FF2B5EF4-FFF2-40B4-BE49-F238E27FC236}">
              <a16:creationId xmlns:a16="http://schemas.microsoft.com/office/drawing/2014/main" xmlns="" id="{00000000-0008-0000-0000-0000B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2" name="2 CuadroTexto" hidden="1">
          <a:extLst>
            <a:ext uri="{FF2B5EF4-FFF2-40B4-BE49-F238E27FC236}">
              <a16:creationId xmlns:a16="http://schemas.microsoft.com/office/drawing/2014/main" xmlns="" id="{00000000-0008-0000-0000-0000B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3" name="5 CuadroTexto" hidden="1">
          <a:extLst>
            <a:ext uri="{FF2B5EF4-FFF2-40B4-BE49-F238E27FC236}">
              <a16:creationId xmlns:a16="http://schemas.microsoft.com/office/drawing/2014/main" xmlns="" id="{00000000-0008-0000-0000-0000B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4" name="5 CuadroTexto" hidden="1">
          <a:extLst>
            <a:ext uri="{FF2B5EF4-FFF2-40B4-BE49-F238E27FC236}">
              <a16:creationId xmlns:a16="http://schemas.microsoft.com/office/drawing/2014/main" xmlns="" id="{00000000-0008-0000-0000-0000B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5" name="5 CuadroTexto" hidden="1">
          <a:extLst>
            <a:ext uri="{FF2B5EF4-FFF2-40B4-BE49-F238E27FC236}">
              <a16:creationId xmlns:a16="http://schemas.microsoft.com/office/drawing/2014/main" xmlns="" id="{00000000-0008-0000-0000-0000B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6" name="5 CuadroTexto" hidden="1">
          <a:extLst>
            <a:ext uri="{FF2B5EF4-FFF2-40B4-BE49-F238E27FC236}">
              <a16:creationId xmlns:a16="http://schemas.microsoft.com/office/drawing/2014/main" xmlns="" id="{00000000-0008-0000-0000-0000B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7" name="5 CuadroTexto" hidden="1">
          <a:extLst>
            <a:ext uri="{FF2B5EF4-FFF2-40B4-BE49-F238E27FC236}">
              <a16:creationId xmlns:a16="http://schemas.microsoft.com/office/drawing/2014/main" xmlns="" id="{00000000-0008-0000-0000-0000B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8" name="5 CuadroTexto" hidden="1">
          <a:extLst>
            <a:ext uri="{FF2B5EF4-FFF2-40B4-BE49-F238E27FC236}">
              <a16:creationId xmlns:a16="http://schemas.microsoft.com/office/drawing/2014/main" xmlns="" id="{00000000-0008-0000-0000-0000B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89" name="5 CuadroTexto" hidden="1">
          <a:extLst>
            <a:ext uri="{FF2B5EF4-FFF2-40B4-BE49-F238E27FC236}">
              <a16:creationId xmlns:a16="http://schemas.microsoft.com/office/drawing/2014/main" xmlns="" id="{00000000-0008-0000-0000-0000B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0" name="5 CuadroTexto" hidden="1">
          <a:extLst>
            <a:ext uri="{FF2B5EF4-FFF2-40B4-BE49-F238E27FC236}">
              <a16:creationId xmlns:a16="http://schemas.microsoft.com/office/drawing/2014/main" xmlns="" id="{00000000-0008-0000-0000-0000B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1" name="5 CuadroTexto" hidden="1">
          <a:extLst>
            <a:ext uri="{FF2B5EF4-FFF2-40B4-BE49-F238E27FC236}">
              <a16:creationId xmlns:a16="http://schemas.microsoft.com/office/drawing/2014/main" xmlns="" id="{00000000-0008-0000-0000-0000B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2" name="5 CuadroTexto" hidden="1">
          <a:extLst>
            <a:ext uri="{FF2B5EF4-FFF2-40B4-BE49-F238E27FC236}">
              <a16:creationId xmlns:a16="http://schemas.microsoft.com/office/drawing/2014/main" xmlns="" id="{00000000-0008-0000-0000-0000C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3" name="5 CuadroTexto" hidden="1">
          <a:extLst>
            <a:ext uri="{FF2B5EF4-FFF2-40B4-BE49-F238E27FC236}">
              <a16:creationId xmlns:a16="http://schemas.microsoft.com/office/drawing/2014/main" xmlns="" id="{00000000-0008-0000-0000-0000C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4" name="5 CuadroTexto" hidden="1">
          <a:extLst>
            <a:ext uri="{FF2B5EF4-FFF2-40B4-BE49-F238E27FC236}">
              <a16:creationId xmlns:a16="http://schemas.microsoft.com/office/drawing/2014/main" xmlns="" id="{00000000-0008-0000-0000-0000C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5" name="5 CuadroTexto" hidden="1">
          <a:extLst>
            <a:ext uri="{FF2B5EF4-FFF2-40B4-BE49-F238E27FC236}">
              <a16:creationId xmlns:a16="http://schemas.microsoft.com/office/drawing/2014/main" xmlns="" id="{00000000-0008-0000-0000-0000C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6" name="5 CuadroTexto" hidden="1">
          <a:extLst>
            <a:ext uri="{FF2B5EF4-FFF2-40B4-BE49-F238E27FC236}">
              <a16:creationId xmlns:a16="http://schemas.microsoft.com/office/drawing/2014/main" xmlns="" id="{00000000-0008-0000-0000-0000C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7" name="5 CuadroTexto" hidden="1">
          <a:extLst>
            <a:ext uri="{FF2B5EF4-FFF2-40B4-BE49-F238E27FC236}">
              <a16:creationId xmlns:a16="http://schemas.microsoft.com/office/drawing/2014/main" xmlns="" id="{00000000-0008-0000-0000-0000C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8" name="5 CuadroTexto" hidden="1">
          <a:extLst>
            <a:ext uri="{FF2B5EF4-FFF2-40B4-BE49-F238E27FC236}">
              <a16:creationId xmlns:a16="http://schemas.microsoft.com/office/drawing/2014/main" xmlns="" id="{00000000-0008-0000-0000-0000C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199" name="5 CuadroTexto" hidden="1">
          <a:extLst>
            <a:ext uri="{FF2B5EF4-FFF2-40B4-BE49-F238E27FC236}">
              <a16:creationId xmlns:a16="http://schemas.microsoft.com/office/drawing/2014/main" xmlns="" id="{00000000-0008-0000-0000-0000C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0" name="5 CuadroTexto" hidden="1">
          <a:extLst>
            <a:ext uri="{FF2B5EF4-FFF2-40B4-BE49-F238E27FC236}">
              <a16:creationId xmlns:a16="http://schemas.microsoft.com/office/drawing/2014/main" xmlns="" id="{00000000-0008-0000-0000-0000C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1" name="235 CuadroTexto" hidden="1">
          <a:extLst>
            <a:ext uri="{FF2B5EF4-FFF2-40B4-BE49-F238E27FC236}">
              <a16:creationId xmlns:a16="http://schemas.microsoft.com/office/drawing/2014/main" xmlns="" id="{00000000-0008-0000-0000-0000C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2" name="2 CuadroTexto" hidden="1">
          <a:extLst>
            <a:ext uri="{FF2B5EF4-FFF2-40B4-BE49-F238E27FC236}">
              <a16:creationId xmlns:a16="http://schemas.microsoft.com/office/drawing/2014/main" xmlns="" id="{00000000-0008-0000-0000-0000C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3" name="237 CuadroTexto" hidden="1">
          <a:extLst>
            <a:ext uri="{FF2B5EF4-FFF2-40B4-BE49-F238E27FC236}">
              <a16:creationId xmlns:a16="http://schemas.microsoft.com/office/drawing/2014/main" xmlns="" id="{00000000-0008-0000-0000-0000C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4" name="2 CuadroTexto" hidden="1">
          <a:extLst>
            <a:ext uri="{FF2B5EF4-FFF2-40B4-BE49-F238E27FC236}">
              <a16:creationId xmlns:a16="http://schemas.microsoft.com/office/drawing/2014/main" xmlns="" id="{00000000-0008-0000-0000-0000C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5" name="5 CuadroTexto" hidden="1">
          <a:extLst>
            <a:ext uri="{FF2B5EF4-FFF2-40B4-BE49-F238E27FC236}">
              <a16:creationId xmlns:a16="http://schemas.microsoft.com/office/drawing/2014/main" xmlns="" id="{00000000-0008-0000-0000-0000C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6" name="5 CuadroTexto" hidden="1">
          <a:extLst>
            <a:ext uri="{FF2B5EF4-FFF2-40B4-BE49-F238E27FC236}">
              <a16:creationId xmlns:a16="http://schemas.microsoft.com/office/drawing/2014/main" xmlns="" id="{00000000-0008-0000-0000-0000C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7" name="5 CuadroTexto" hidden="1">
          <a:extLst>
            <a:ext uri="{FF2B5EF4-FFF2-40B4-BE49-F238E27FC236}">
              <a16:creationId xmlns:a16="http://schemas.microsoft.com/office/drawing/2014/main" xmlns="" id="{00000000-0008-0000-0000-0000C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8" name="5 CuadroTexto" hidden="1">
          <a:extLst>
            <a:ext uri="{FF2B5EF4-FFF2-40B4-BE49-F238E27FC236}">
              <a16:creationId xmlns:a16="http://schemas.microsoft.com/office/drawing/2014/main" xmlns="" id="{00000000-0008-0000-0000-0000D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09" name="5 CuadroTexto" hidden="1">
          <a:extLst>
            <a:ext uri="{FF2B5EF4-FFF2-40B4-BE49-F238E27FC236}">
              <a16:creationId xmlns:a16="http://schemas.microsoft.com/office/drawing/2014/main" xmlns="" id="{00000000-0008-0000-0000-0000D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0" name="5 CuadroTexto" hidden="1">
          <a:extLst>
            <a:ext uri="{FF2B5EF4-FFF2-40B4-BE49-F238E27FC236}">
              <a16:creationId xmlns:a16="http://schemas.microsoft.com/office/drawing/2014/main" xmlns="" id="{00000000-0008-0000-0000-0000D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1" name="5 CuadroTexto" hidden="1">
          <a:extLst>
            <a:ext uri="{FF2B5EF4-FFF2-40B4-BE49-F238E27FC236}">
              <a16:creationId xmlns:a16="http://schemas.microsoft.com/office/drawing/2014/main" xmlns="" id="{00000000-0008-0000-0000-0000D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2" name="5 CuadroTexto" hidden="1">
          <a:extLst>
            <a:ext uri="{FF2B5EF4-FFF2-40B4-BE49-F238E27FC236}">
              <a16:creationId xmlns:a16="http://schemas.microsoft.com/office/drawing/2014/main" xmlns="" id="{00000000-0008-0000-0000-0000D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3" name="5 CuadroTexto" hidden="1">
          <a:extLst>
            <a:ext uri="{FF2B5EF4-FFF2-40B4-BE49-F238E27FC236}">
              <a16:creationId xmlns:a16="http://schemas.microsoft.com/office/drawing/2014/main" xmlns="" id="{00000000-0008-0000-0000-0000D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4" name="5 CuadroTexto" hidden="1">
          <a:extLst>
            <a:ext uri="{FF2B5EF4-FFF2-40B4-BE49-F238E27FC236}">
              <a16:creationId xmlns:a16="http://schemas.microsoft.com/office/drawing/2014/main" xmlns="" id="{00000000-0008-0000-0000-0000D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5" name="5 CuadroTexto" hidden="1">
          <a:extLst>
            <a:ext uri="{FF2B5EF4-FFF2-40B4-BE49-F238E27FC236}">
              <a16:creationId xmlns:a16="http://schemas.microsoft.com/office/drawing/2014/main" xmlns="" id="{00000000-0008-0000-0000-0000D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6" name="5 CuadroTexto" hidden="1">
          <a:extLst>
            <a:ext uri="{FF2B5EF4-FFF2-40B4-BE49-F238E27FC236}">
              <a16:creationId xmlns:a16="http://schemas.microsoft.com/office/drawing/2014/main" xmlns="" id="{00000000-0008-0000-0000-0000D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7" name="5 CuadroTexto" hidden="1">
          <a:extLst>
            <a:ext uri="{FF2B5EF4-FFF2-40B4-BE49-F238E27FC236}">
              <a16:creationId xmlns:a16="http://schemas.microsoft.com/office/drawing/2014/main" xmlns="" id="{00000000-0008-0000-0000-0000D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8" name="5 CuadroTexto" hidden="1">
          <a:extLst>
            <a:ext uri="{FF2B5EF4-FFF2-40B4-BE49-F238E27FC236}">
              <a16:creationId xmlns:a16="http://schemas.microsoft.com/office/drawing/2014/main" xmlns="" id="{00000000-0008-0000-0000-0000D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19" name="5 CuadroTexto" hidden="1">
          <a:extLst>
            <a:ext uri="{FF2B5EF4-FFF2-40B4-BE49-F238E27FC236}">
              <a16:creationId xmlns:a16="http://schemas.microsoft.com/office/drawing/2014/main" xmlns="" id="{00000000-0008-0000-0000-0000D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67</xdr:row>
      <xdr:rowOff>0</xdr:rowOff>
    </xdr:from>
    <xdr:ext cx="184731" cy="264560"/>
    <xdr:sp macro="" textlink="">
      <xdr:nvSpPr>
        <xdr:cNvPr id="220" name="5 CuadroTexto" hidden="1">
          <a:extLst>
            <a:ext uri="{FF2B5EF4-FFF2-40B4-BE49-F238E27FC236}">
              <a16:creationId xmlns:a16="http://schemas.microsoft.com/office/drawing/2014/main" xmlns="" id="{00000000-0008-0000-0000-0000D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647700</xdr:colOff>
      <xdr:row>46</xdr:row>
      <xdr:rowOff>0</xdr:rowOff>
    </xdr:from>
    <xdr:ext cx="184731" cy="264560"/>
    <xdr:sp macro="" textlink="">
      <xdr:nvSpPr>
        <xdr:cNvPr id="2" name="1 CuadroTexto" hidden="1">
          <a:extLst>
            <a:ext uri="{FF2B5EF4-FFF2-40B4-BE49-F238E27FC236}">
              <a16:creationId xmlns:a16="http://schemas.microsoft.com/office/drawing/2014/main" xmlns="" id="{00000000-0008-0000-0100-00000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 name="3 CuadroTexto" hidden="1">
          <a:extLst>
            <a:ext uri="{FF2B5EF4-FFF2-40B4-BE49-F238E27FC236}">
              <a16:creationId xmlns:a16="http://schemas.microsoft.com/office/drawing/2014/main" xmlns="" id="{00000000-0008-0000-0100-00000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 name="5 CuadroTexto" hidden="1">
          <a:extLst>
            <a:ext uri="{FF2B5EF4-FFF2-40B4-BE49-F238E27FC236}">
              <a16:creationId xmlns:a16="http://schemas.microsoft.com/office/drawing/2014/main" xmlns="" id="{00000000-0008-0000-0100-00000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 name="5 CuadroTexto" hidden="1">
          <a:extLst>
            <a:ext uri="{FF2B5EF4-FFF2-40B4-BE49-F238E27FC236}">
              <a16:creationId xmlns:a16="http://schemas.microsoft.com/office/drawing/2014/main" xmlns="" id="{00000000-0008-0000-0100-00000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 name="5 CuadroTexto" hidden="1">
          <a:extLst>
            <a:ext uri="{FF2B5EF4-FFF2-40B4-BE49-F238E27FC236}">
              <a16:creationId xmlns:a16="http://schemas.microsoft.com/office/drawing/2014/main" xmlns="" id="{00000000-0008-0000-0100-00000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 name="5 CuadroTexto" hidden="1">
          <a:extLst>
            <a:ext uri="{FF2B5EF4-FFF2-40B4-BE49-F238E27FC236}">
              <a16:creationId xmlns:a16="http://schemas.microsoft.com/office/drawing/2014/main" xmlns="" id="{00000000-0008-0000-0100-00000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 name="5 CuadroTexto" hidden="1">
          <a:extLst>
            <a:ext uri="{FF2B5EF4-FFF2-40B4-BE49-F238E27FC236}">
              <a16:creationId xmlns:a16="http://schemas.microsoft.com/office/drawing/2014/main" xmlns="" id="{00000000-0008-0000-0100-00000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 name="5 CuadroTexto" hidden="1">
          <a:extLst>
            <a:ext uri="{FF2B5EF4-FFF2-40B4-BE49-F238E27FC236}">
              <a16:creationId xmlns:a16="http://schemas.microsoft.com/office/drawing/2014/main" xmlns="" id="{00000000-0008-0000-0100-00000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 name="5 CuadroTexto" hidden="1">
          <a:extLst>
            <a:ext uri="{FF2B5EF4-FFF2-40B4-BE49-F238E27FC236}">
              <a16:creationId xmlns:a16="http://schemas.microsoft.com/office/drawing/2014/main" xmlns="" id="{00000000-0008-0000-0100-00000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 name="5 CuadroTexto" hidden="1">
          <a:extLst>
            <a:ext uri="{FF2B5EF4-FFF2-40B4-BE49-F238E27FC236}">
              <a16:creationId xmlns:a16="http://schemas.microsoft.com/office/drawing/2014/main" xmlns="" id="{00000000-0008-0000-0100-00000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 name="5 CuadroTexto" hidden="1">
          <a:extLst>
            <a:ext uri="{FF2B5EF4-FFF2-40B4-BE49-F238E27FC236}">
              <a16:creationId xmlns:a16="http://schemas.microsoft.com/office/drawing/2014/main" xmlns="" id="{00000000-0008-0000-0100-00000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 name="5 CuadroTexto" hidden="1">
          <a:extLst>
            <a:ext uri="{FF2B5EF4-FFF2-40B4-BE49-F238E27FC236}">
              <a16:creationId xmlns:a16="http://schemas.microsoft.com/office/drawing/2014/main" xmlns="" id="{00000000-0008-0000-0100-00000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 name="5 CuadroTexto" hidden="1">
          <a:extLst>
            <a:ext uri="{FF2B5EF4-FFF2-40B4-BE49-F238E27FC236}">
              <a16:creationId xmlns:a16="http://schemas.microsoft.com/office/drawing/2014/main" xmlns="" id="{00000000-0008-0000-0100-00000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 name="5 CuadroTexto" hidden="1">
          <a:extLst>
            <a:ext uri="{FF2B5EF4-FFF2-40B4-BE49-F238E27FC236}">
              <a16:creationId xmlns:a16="http://schemas.microsoft.com/office/drawing/2014/main" xmlns="" id="{00000000-0008-0000-0100-00000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 name="5 CuadroTexto" hidden="1">
          <a:extLst>
            <a:ext uri="{FF2B5EF4-FFF2-40B4-BE49-F238E27FC236}">
              <a16:creationId xmlns:a16="http://schemas.microsoft.com/office/drawing/2014/main" xmlns="" id="{00000000-0008-0000-0100-00001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 name="5 CuadroTexto" hidden="1">
          <a:extLst>
            <a:ext uri="{FF2B5EF4-FFF2-40B4-BE49-F238E27FC236}">
              <a16:creationId xmlns:a16="http://schemas.microsoft.com/office/drawing/2014/main" xmlns="" id="{00000000-0008-0000-0100-00001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 name="5 CuadroTexto" hidden="1">
          <a:extLst>
            <a:ext uri="{FF2B5EF4-FFF2-40B4-BE49-F238E27FC236}">
              <a16:creationId xmlns:a16="http://schemas.microsoft.com/office/drawing/2014/main" xmlns="" id="{00000000-0008-0000-0100-00001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 name="5 CuadroTexto" hidden="1">
          <a:extLst>
            <a:ext uri="{FF2B5EF4-FFF2-40B4-BE49-F238E27FC236}">
              <a16:creationId xmlns:a16="http://schemas.microsoft.com/office/drawing/2014/main" xmlns="" id="{00000000-0008-0000-0100-00001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 name="5 CuadroTexto" hidden="1">
          <a:extLst>
            <a:ext uri="{FF2B5EF4-FFF2-40B4-BE49-F238E27FC236}">
              <a16:creationId xmlns:a16="http://schemas.microsoft.com/office/drawing/2014/main" xmlns="" id="{00000000-0008-0000-0100-00001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 name="5 CuadroTexto" hidden="1">
          <a:extLst>
            <a:ext uri="{FF2B5EF4-FFF2-40B4-BE49-F238E27FC236}">
              <a16:creationId xmlns:a16="http://schemas.microsoft.com/office/drawing/2014/main" xmlns="" id="{00000000-0008-0000-0100-00001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2" name="5 CuadroTexto" hidden="1">
          <a:extLst>
            <a:ext uri="{FF2B5EF4-FFF2-40B4-BE49-F238E27FC236}">
              <a16:creationId xmlns:a16="http://schemas.microsoft.com/office/drawing/2014/main" xmlns="" id="{00000000-0008-0000-0100-00001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3" name="5 CuadroTexto" hidden="1">
          <a:extLst>
            <a:ext uri="{FF2B5EF4-FFF2-40B4-BE49-F238E27FC236}">
              <a16:creationId xmlns:a16="http://schemas.microsoft.com/office/drawing/2014/main" xmlns="" id="{00000000-0008-0000-0100-00001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4" name="5 CuadroTexto" hidden="1">
          <a:extLst>
            <a:ext uri="{FF2B5EF4-FFF2-40B4-BE49-F238E27FC236}">
              <a16:creationId xmlns:a16="http://schemas.microsoft.com/office/drawing/2014/main" xmlns="" id="{00000000-0008-0000-0100-00001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5" name="5 CuadroTexto" hidden="1">
          <a:extLst>
            <a:ext uri="{FF2B5EF4-FFF2-40B4-BE49-F238E27FC236}">
              <a16:creationId xmlns:a16="http://schemas.microsoft.com/office/drawing/2014/main" xmlns="" id="{00000000-0008-0000-0100-00001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6" name="5 CuadroTexto" hidden="1">
          <a:extLst>
            <a:ext uri="{FF2B5EF4-FFF2-40B4-BE49-F238E27FC236}">
              <a16:creationId xmlns:a16="http://schemas.microsoft.com/office/drawing/2014/main" xmlns="" id="{00000000-0008-0000-0100-00001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7" name="5 CuadroTexto" hidden="1">
          <a:extLst>
            <a:ext uri="{FF2B5EF4-FFF2-40B4-BE49-F238E27FC236}">
              <a16:creationId xmlns:a16="http://schemas.microsoft.com/office/drawing/2014/main" xmlns="" id="{00000000-0008-0000-0100-00001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8" name="5 CuadroTexto" hidden="1">
          <a:extLst>
            <a:ext uri="{FF2B5EF4-FFF2-40B4-BE49-F238E27FC236}">
              <a16:creationId xmlns:a16="http://schemas.microsoft.com/office/drawing/2014/main" xmlns="" id="{00000000-0008-0000-0100-00001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9" name="5 CuadroTexto" hidden="1">
          <a:extLst>
            <a:ext uri="{FF2B5EF4-FFF2-40B4-BE49-F238E27FC236}">
              <a16:creationId xmlns:a16="http://schemas.microsoft.com/office/drawing/2014/main" xmlns="" id="{00000000-0008-0000-0100-00001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0" name="5 CuadroTexto" hidden="1">
          <a:extLst>
            <a:ext uri="{FF2B5EF4-FFF2-40B4-BE49-F238E27FC236}">
              <a16:creationId xmlns:a16="http://schemas.microsoft.com/office/drawing/2014/main" xmlns="" id="{00000000-0008-0000-0100-00001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1" name="5 CuadroTexto" hidden="1">
          <a:extLst>
            <a:ext uri="{FF2B5EF4-FFF2-40B4-BE49-F238E27FC236}">
              <a16:creationId xmlns:a16="http://schemas.microsoft.com/office/drawing/2014/main" xmlns="" id="{00000000-0008-0000-0100-00001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2" name="5 CuadroTexto" hidden="1">
          <a:extLst>
            <a:ext uri="{FF2B5EF4-FFF2-40B4-BE49-F238E27FC236}">
              <a16:creationId xmlns:a16="http://schemas.microsoft.com/office/drawing/2014/main" xmlns="" id="{00000000-0008-0000-0100-00002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3" name="5 CuadroTexto" hidden="1">
          <a:extLst>
            <a:ext uri="{FF2B5EF4-FFF2-40B4-BE49-F238E27FC236}">
              <a16:creationId xmlns:a16="http://schemas.microsoft.com/office/drawing/2014/main" xmlns="" id="{00000000-0008-0000-0100-00002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4" name="5 CuadroTexto" hidden="1">
          <a:extLst>
            <a:ext uri="{FF2B5EF4-FFF2-40B4-BE49-F238E27FC236}">
              <a16:creationId xmlns:a16="http://schemas.microsoft.com/office/drawing/2014/main" xmlns="" id="{00000000-0008-0000-0100-00002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5" name="5 CuadroTexto" hidden="1">
          <a:extLst>
            <a:ext uri="{FF2B5EF4-FFF2-40B4-BE49-F238E27FC236}">
              <a16:creationId xmlns:a16="http://schemas.microsoft.com/office/drawing/2014/main" xmlns="" id="{00000000-0008-0000-0100-00002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6" name="2 CuadroTexto" hidden="1">
          <a:extLst>
            <a:ext uri="{FF2B5EF4-FFF2-40B4-BE49-F238E27FC236}">
              <a16:creationId xmlns:a16="http://schemas.microsoft.com/office/drawing/2014/main" xmlns="" id="{00000000-0008-0000-0100-00002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7" name="5 CuadroTexto" hidden="1">
          <a:extLst>
            <a:ext uri="{FF2B5EF4-FFF2-40B4-BE49-F238E27FC236}">
              <a16:creationId xmlns:a16="http://schemas.microsoft.com/office/drawing/2014/main" xmlns="" id="{00000000-0008-0000-0100-00002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8" name="5 CuadroTexto" hidden="1">
          <a:extLst>
            <a:ext uri="{FF2B5EF4-FFF2-40B4-BE49-F238E27FC236}">
              <a16:creationId xmlns:a16="http://schemas.microsoft.com/office/drawing/2014/main" xmlns="" id="{00000000-0008-0000-0100-00002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39" name="5 CuadroTexto" hidden="1">
          <a:extLst>
            <a:ext uri="{FF2B5EF4-FFF2-40B4-BE49-F238E27FC236}">
              <a16:creationId xmlns:a16="http://schemas.microsoft.com/office/drawing/2014/main" xmlns="" id="{00000000-0008-0000-0100-00002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0" name="5 CuadroTexto" hidden="1">
          <a:extLst>
            <a:ext uri="{FF2B5EF4-FFF2-40B4-BE49-F238E27FC236}">
              <a16:creationId xmlns:a16="http://schemas.microsoft.com/office/drawing/2014/main" xmlns="" id="{00000000-0008-0000-0100-00002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1" name="5 CuadroTexto" hidden="1">
          <a:extLst>
            <a:ext uri="{FF2B5EF4-FFF2-40B4-BE49-F238E27FC236}">
              <a16:creationId xmlns:a16="http://schemas.microsoft.com/office/drawing/2014/main" xmlns="" id="{00000000-0008-0000-0100-00002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2" name="5 CuadroTexto" hidden="1">
          <a:extLst>
            <a:ext uri="{FF2B5EF4-FFF2-40B4-BE49-F238E27FC236}">
              <a16:creationId xmlns:a16="http://schemas.microsoft.com/office/drawing/2014/main" xmlns="" id="{00000000-0008-0000-0100-00002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3" name="5 CuadroTexto" hidden="1">
          <a:extLst>
            <a:ext uri="{FF2B5EF4-FFF2-40B4-BE49-F238E27FC236}">
              <a16:creationId xmlns:a16="http://schemas.microsoft.com/office/drawing/2014/main" xmlns="" id="{00000000-0008-0000-0100-00002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4" name="5 CuadroTexto" hidden="1">
          <a:extLst>
            <a:ext uri="{FF2B5EF4-FFF2-40B4-BE49-F238E27FC236}">
              <a16:creationId xmlns:a16="http://schemas.microsoft.com/office/drawing/2014/main" xmlns="" id="{00000000-0008-0000-0100-00002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5" name="5 CuadroTexto" hidden="1">
          <a:extLst>
            <a:ext uri="{FF2B5EF4-FFF2-40B4-BE49-F238E27FC236}">
              <a16:creationId xmlns:a16="http://schemas.microsoft.com/office/drawing/2014/main" xmlns="" id="{00000000-0008-0000-0100-00002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6" name="5 CuadroTexto" hidden="1">
          <a:extLst>
            <a:ext uri="{FF2B5EF4-FFF2-40B4-BE49-F238E27FC236}">
              <a16:creationId xmlns:a16="http://schemas.microsoft.com/office/drawing/2014/main" xmlns="" id="{00000000-0008-0000-0100-00002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7" name="5 CuadroTexto" hidden="1">
          <a:extLst>
            <a:ext uri="{FF2B5EF4-FFF2-40B4-BE49-F238E27FC236}">
              <a16:creationId xmlns:a16="http://schemas.microsoft.com/office/drawing/2014/main" xmlns="" id="{00000000-0008-0000-0100-00002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8" name="5 CuadroTexto" hidden="1">
          <a:extLst>
            <a:ext uri="{FF2B5EF4-FFF2-40B4-BE49-F238E27FC236}">
              <a16:creationId xmlns:a16="http://schemas.microsoft.com/office/drawing/2014/main" xmlns="" id="{00000000-0008-0000-0100-00003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49" name="5 CuadroTexto" hidden="1">
          <a:extLst>
            <a:ext uri="{FF2B5EF4-FFF2-40B4-BE49-F238E27FC236}">
              <a16:creationId xmlns:a16="http://schemas.microsoft.com/office/drawing/2014/main" xmlns="" id="{00000000-0008-0000-0100-00003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0" name="5 CuadroTexto" hidden="1">
          <a:extLst>
            <a:ext uri="{FF2B5EF4-FFF2-40B4-BE49-F238E27FC236}">
              <a16:creationId xmlns:a16="http://schemas.microsoft.com/office/drawing/2014/main" xmlns="" id="{00000000-0008-0000-0100-00003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 name="5 CuadroTexto" hidden="1">
          <a:extLst>
            <a:ext uri="{FF2B5EF4-FFF2-40B4-BE49-F238E27FC236}">
              <a16:creationId xmlns:a16="http://schemas.microsoft.com/office/drawing/2014/main" xmlns="" id="{00000000-0008-0000-0100-00003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 name="5 CuadroTexto" hidden="1">
          <a:extLst>
            <a:ext uri="{FF2B5EF4-FFF2-40B4-BE49-F238E27FC236}">
              <a16:creationId xmlns:a16="http://schemas.microsoft.com/office/drawing/2014/main" xmlns="" id="{00000000-0008-0000-0100-00003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 name="5 CuadroTexto" hidden="1">
          <a:extLst>
            <a:ext uri="{FF2B5EF4-FFF2-40B4-BE49-F238E27FC236}">
              <a16:creationId xmlns:a16="http://schemas.microsoft.com/office/drawing/2014/main" xmlns="" id="{00000000-0008-0000-0100-00003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 name="5 CuadroTexto" hidden="1">
          <a:extLst>
            <a:ext uri="{FF2B5EF4-FFF2-40B4-BE49-F238E27FC236}">
              <a16:creationId xmlns:a16="http://schemas.microsoft.com/office/drawing/2014/main" xmlns="" id="{00000000-0008-0000-0100-00003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 name="103 CuadroTexto" hidden="1">
          <a:extLst>
            <a:ext uri="{FF2B5EF4-FFF2-40B4-BE49-F238E27FC236}">
              <a16:creationId xmlns:a16="http://schemas.microsoft.com/office/drawing/2014/main" xmlns="" id="{00000000-0008-0000-0100-00003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 name="2 CuadroTexto" hidden="1">
          <a:extLst>
            <a:ext uri="{FF2B5EF4-FFF2-40B4-BE49-F238E27FC236}">
              <a16:creationId xmlns:a16="http://schemas.microsoft.com/office/drawing/2014/main" xmlns="" id="{00000000-0008-0000-0100-00003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 name="106 CuadroTexto" hidden="1">
          <a:extLst>
            <a:ext uri="{FF2B5EF4-FFF2-40B4-BE49-F238E27FC236}">
              <a16:creationId xmlns:a16="http://schemas.microsoft.com/office/drawing/2014/main" xmlns="" id="{00000000-0008-0000-0100-00003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 name="2 CuadroTexto" hidden="1">
          <a:extLst>
            <a:ext uri="{FF2B5EF4-FFF2-40B4-BE49-F238E27FC236}">
              <a16:creationId xmlns:a16="http://schemas.microsoft.com/office/drawing/2014/main" xmlns="" id="{00000000-0008-0000-0100-00003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9" name="5 CuadroTexto" hidden="1">
          <a:extLst>
            <a:ext uri="{FF2B5EF4-FFF2-40B4-BE49-F238E27FC236}">
              <a16:creationId xmlns:a16="http://schemas.microsoft.com/office/drawing/2014/main" xmlns="" id="{00000000-0008-0000-0100-00003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0" name="5 CuadroTexto" hidden="1">
          <a:extLst>
            <a:ext uri="{FF2B5EF4-FFF2-40B4-BE49-F238E27FC236}">
              <a16:creationId xmlns:a16="http://schemas.microsoft.com/office/drawing/2014/main" xmlns="" id="{00000000-0008-0000-0100-00003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1" name="5 CuadroTexto" hidden="1">
          <a:extLst>
            <a:ext uri="{FF2B5EF4-FFF2-40B4-BE49-F238E27FC236}">
              <a16:creationId xmlns:a16="http://schemas.microsoft.com/office/drawing/2014/main" xmlns="" id="{00000000-0008-0000-0100-00003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2" name="5 CuadroTexto" hidden="1">
          <a:extLst>
            <a:ext uri="{FF2B5EF4-FFF2-40B4-BE49-F238E27FC236}">
              <a16:creationId xmlns:a16="http://schemas.microsoft.com/office/drawing/2014/main" xmlns="" id="{00000000-0008-0000-0100-00003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3" name="5 CuadroTexto" hidden="1">
          <a:extLst>
            <a:ext uri="{FF2B5EF4-FFF2-40B4-BE49-F238E27FC236}">
              <a16:creationId xmlns:a16="http://schemas.microsoft.com/office/drawing/2014/main" xmlns="" id="{00000000-0008-0000-0100-00003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4" name="5 CuadroTexto" hidden="1">
          <a:extLst>
            <a:ext uri="{FF2B5EF4-FFF2-40B4-BE49-F238E27FC236}">
              <a16:creationId xmlns:a16="http://schemas.microsoft.com/office/drawing/2014/main" xmlns="" id="{00000000-0008-0000-0100-00004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5" name="5 CuadroTexto" hidden="1">
          <a:extLst>
            <a:ext uri="{FF2B5EF4-FFF2-40B4-BE49-F238E27FC236}">
              <a16:creationId xmlns:a16="http://schemas.microsoft.com/office/drawing/2014/main" xmlns="" id="{00000000-0008-0000-0100-00004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6" name="5 CuadroTexto" hidden="1">
          <a:extLst>
            <a:ext uri="{FF2B5EF4-FFF2-40B4-BE49-F238E27FC236}">
              <a16:creationId xmlns:a16="http://schemas.microsoft.com/office/drawing/2014/main" xmlns="" id="{00000000-0008-0000-0100-00004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7" name="5 CuadroTexto" hidden="1">
          <a:extLst>
            <a:ext uri="{FF2B5EF4-FFF2-40B4-BE49-F238E27FC236}">
              <a16:creationId xmlns:a16="http://schemas.microsoft.com/office/drawing/2014/main" xmlns="" id="{00000000-0008-0000-0100-00004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8" name="5 CuadroTexto" hidden="1">
          <a:extLst>
            <a:ext uri="{FF2B5EF4-FFF2-40B4-BE49-F238E27FC236}">
              <a16:creationId xmlns:a16="http://schemas.microsoft.com/office/drawing/2014/main" xmlns="" id="{00000000-0008-0000-0100-00004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69" name="5 CuadroTexto" hidden="1">
          <a:extLst>
            <a:ext uri="{FF2B5EF4-FFF2-40B4-BE49-F238E27FC236}">
              <a16:creationId xmlns:a16="http://schemas.microsoft.com/office/drawing/2014/main" xmlns="" id="{00000000-0008-0000-0100-00004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0" name="5 CuadroTexto" hidden="1">
          <a:extLst>
            <a:ext uri="{FF2B5EF4-FFF2-40B4-BE49-F238E27FC236}">
              <a16:creationId xmlns:a16="http://schemas.microsoft.com/office/drawing/2014/main" xmlns="" id="{00000000-0008-0000-0100-00004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1" name="5 CuadroTexto" hidden="1">
          <a:extLst>
            <a:ext uri="{FF2B5EF4-FFF2-40B4-BE49-F238E27FC236}">
              <a16:creationId xmlns:a16="http://schemas.microsoft.com/office/drawing/2014/main" xmlns="" id="{00000000-0008-0000-0100-00004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2" name="5 CuadroTexto" hidden="1">
          <a:extLst>
            <a:ext uri="{FF2B5EF4-FFF2-40B4-BE49-F238E27FC236}">
              <a16:creationId xmlns:a16="http://schemas.microsoft.com/office/drawing/2014/main" xmlns="" id="{00000000-0008-0000-0100-00004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3" name="5 CuadroTexto" hidden="1">
          <a:extLst>
            <a:ext uri="{FF2B5EF4-FFF2-40B4-BE49-F238E27FC236}">
              <a16:creationId xmlns:a16="http://schemas.microsoft.com/office/drawing/2014/main" xmlns="" id="{00000000-0008-0000-0100-00004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4" name="5 CuadroTexto" hidden="1">
          <a:extLst>
            <a:ext uri="{FF2B5EF4-FFF2-40B4-BE49-F238E27FC236}">
              <a16:creationId xmlns:a16="http://schemas.microsoft.com/office/drawing/2014/main" xmlns="" id="{00000000-0008-0000-0100-00004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5" name="75 CuadroTexto" hidden="1">
          <a:extLst>
            <a:ext uri="{FF2B5EF4-FFF2-40B4-BE49-F238E27FC236}">
              <a16:creationId xmlns:a16="http://schemas.microsoft.com/office/drawing/2014/main" xmlns="" id="{00000000-0008-0000-0100-00004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6" name="77 CuadroTexto" hidden="1">
          <a:extLst>
            <a:ext uri="{FF2B5EF4-FFF2-40B4-BE49-F238E27FC236}">
              <a16:creationId xmlns:a16="http://schemas.microsoft.com/office/drawing/2014/main" xmlns="" id="{00000000-0008-0000-0100-00004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7" name="5 CuadroTexto" hidden="1">
          <a:extLst>
            <a:ext uri="{FF2B5EF4-FFF2-40B4-BE49-F238E27FC236}">
              <a16:creationId xmlns:a16="http://schemas.microsoft.com/office/drawing/2014/main" xmlns="" id="{00000000-0008-0000-0100-00004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8" name="5 CuadroTexto" hidden="1">
          <a:extLst>
            <a:ext uri="{FF2B5EF4-FFF2-40B4-BE49-F238E27FC236}">
              <a16:creationId xmlns:a16="http://schemas.microsoft.com/office/drawing/2014/main" xmlns="" id="{00000000-0008-0000-0100-00004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79" name="5 CuadroTexto" hidden="1">
          <a:extLst>
            <a:ext uri="{FF2B5EF4-FFF2-40B4-BE49-F238E27FC236}">
              <a16:creationId xmlns:a16="http://schemas.microsoft.com/office/drawing/2014/main" xmlns="" id="{00000000-0008-0000-0100-00004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0" name="5 CuadroTexto" hidden="1">
          <a:extLst>
            <a:ext uri="{FF2B5EF4-FFF2-40B4-BE49-F238E27FC236}">
              <a16:creationId xmlns:a16="http://schemas.microsoft.com/office/drawing/2014/main" xmlns="" id="{00000000-0008-0000-0100-00005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1" name="5 CuadroTexto" hidden="1">
          <a:extLst>
            <a:ext uri="{FF2B5EF4-FFF2-40B4-BE49-F238E27FC236}">
              <a16:creationId xmlns:a16="http://schemas.microsoft.com/office/drawing/2014/main" xmlns="" id="{00000000-0008-0000-0100-00005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2" name="5 CuadroTexto" hidden="1">
          <a:extLst>
            <a:ext uri="{FF2B5EF4-FFF2-40B4-BE49-F238E27FC236}">
              <a16:creationId xmlns:a16="http://schemas.microsoft.com/office/drawing/2014/main" xmlns="" id="{00000000-0008-0000-0100-00005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3" name="5 CuadroTexto" hidden="1">
          <a:extLst>
            <a:ext uri="{FF2B5EF4-FFF2-40B4-BE49-F238E27FC236}">
              <a16:creationId xmlns:a16="http://schemas.microsoft.com/office/drawing/2014/main" xmlns="" id="{00000000-0008-0000-0100-00005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4" name="5 CuadroTexto" hidden="1">
          <a:extLst>
            <a:ext uri="{FF2B5EF4-FFF2-40B4-BE49-F238E27FC236}">
              <a16:creationId xmlns:a16="http://schemas.microsoft.com/office/drawing/2014/main" xmlns="" id="{00000000-0008-0000-0100-00005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5" name="5 CuadroTexto" hidden="1">
          <a:extLst>
            <a:ext uri="{FF2B5EF4-FFF2-40B4-BE49-F238E27FC236}">
              <a16:creationId xmlns:a16="http://schemas.microsoft.com/office/drawing/2014/main" xmlns="" id="{00000000-0008-0000-0100-00005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6" name="5 CuadroTexto" hidden="1">
          <a:extLst>
            <a:ext uri="{FF2B5EF4-FFF2-40B4-BE49-F238E27FC236}">
              <a16:creationId xmlns:a16="http://schemas.microsoft.com/office/drawing/2014/main" xmlns="" id="{00000000-0008-0000-0100-00005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7" name="5 CuadroTexto" hidden="1">
          <a:extLst>
            <a:ext uri="{FF2B5EF4-FFF2-40B4-BE49-F238E27FC236}">
              <a16:creationId xmlns:a16="http://schemas.microsoft.com/office/drawing/2014/main" xmlns="" id="{00000000-0008-0000-0100-00005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8" name="5 CuadroTexto" hidden="1">
          <a:extLst>
            <a:ext uri="{FF2B5EF4-FFF2-40B4-BE49-F238E27FC236}">
              <a16:creationId xmlns:a16="http://schemas.microsoft.com/office/drawing/2014/main" xmlns="" id="{00000000-0008-0000-0100-00005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89" name="5 CuadroTexto" hidden="1">
          <a:extLst>
            <a:ext uri="{FF2B5EF4-FFF2-40B4-BE49-F238E27FC236}">
              <a16:creationId xmlns:a16="http://schemas.microsoft.com/office/drawing/2014/main" xmlns="" id="{00000000-0008-0000-0100-00005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0" name="5 CuadroTexto" hidden="1">
          <a:extLst>
            <a:ext uri="{FF2B5EF4-FFF2-40B4-BE49-F238E27FC236}">
              <a16:creationId xmlns:a16="http://schemas.microsoft.com/office/drawing/2014/main" xmlns="" id="{00000000-0008-0000-0100-00005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1" name="5 CuadroTexto" hidden="1">
          <a:extLst>
            <a:ext uri="{FF2B5EF4-FFF2-40B4-BE49-F238E27FC236}">
              <a16:creationId xmlns:a16="http://schemas.microsoft.com/office/drawing/2014/main" xmlns="" id="{00000000-0008-0000-0100-00005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2" name="5 CuadroTexto" hidden="1">
          <a:extLst>
            <a:ext uri="{FF2B5EF4-FFF2-40B4-BE49-F238E27FC236}">
              <a16:creationId xmlns:a16="http://schemas.microsoft.com/office/drawing/2014/main" xmlns="" id="{00000000-0008-0000-0100-00005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3" name="5 CuadroTexto" hidden="1">
          <a:extLst>
            <a:ext uri="{FF2B5EF4-FFF2-40B4-BE49-F238E27FC236}">
              <a16:creationId xmlns:a16="http://schemas.microsoft.com/office/drawing/2014/main" xmlns="" id="{00000000-0008-0000-0100-00005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4" name="5 CuadroTexto" hidden="1">
          <a:extLst>
            <a:ext uri="{FF2B5EF4-FFF2-40B4-BE49-F238E27FC236}">
              <a16:creationId xmlns:a16="http://schemas.microsoft.com/office/drawing/2014/main" xmlns="" id="{00000000-0008-0000-0100-00005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5" name="5 CuadroTexto" hidden="1">
          <a:extLst>
            <a:ext uri="{FF2B5EF4-FFF2-40B4-BE49-F238E27FC236}">
              <a16:creationId xmlns:a16="http://schemas.microsoft.com/office/drawing/2014/main" xmlns="" id="{00000000-0008-0000-0100-00005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6" name="5 CuadroTexto" hidden="1">
          <a:extLst>
            <a:ext uri="{FF2B5EF4-FFF2-40B4-BE49-F238E27FC236}">
              <a16:creationId xmlns:a16="http://schemas.microsoft.com/office/drawing/2014/main" xmlns="" id="{00000000-0008-0000-0100-00006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7" name="5 CuadroTexto" hidden="1">
          <a:extLst>
            <a:ext uri="{FF2B5EF4-FFF2-40B4-BE49-F238E27FC236}">
              <a16:creationId xmlns:a16="http://schemas.microsoft.com/office/drawing/2014/main" xmlns="" id="{00000000-0008-0000-0100-00006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8" name="5 CuadroTexto" hidden="1">
          <a:extLst>
            <a:ext uri="{FF2B5EF4-FFF2-40B4-BE49-F238E27FC236}">
              <a16:creationId xmlns:a16="http://schemas.microsoft.com/office/drawing/2014/main" xmlns="" id="{00000000-0008-0000-0100-00006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99" name="5 CuadroTexto" hidden="1">
          <a:extLst>
            <a:ext uri="{FF2B5EF4-FFF2-40B4-BE49-F238E27FC236}">
              <a16:creationId xmlns:a16="http://schemas.microsoft.com/office/drawing/2014/main" xmlns="" id="{00000000-0008-0000-0100-00006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0" name="5 CuadroTexto" hidden="1">
          <a:extLst>
            <a:ext uri="{FF2B5EF4-FFF2-40B4-BE49-F238E27FC236}">
              <a16:creationId xmlns:a16="http://schemas.microsoft.com/office/drawing/2014/main" xmlns="" id="{00000000-0008-0000-0100-00006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1" name="5 CuadroTexto" hidden="1">
          <a:extLst>
            <a:ext uri="{FF2B5EF4-FFF2-40B4-BE49-F238E27FC236}">
              <a16:creationId xmlns:a16="http://schemas.microsoft.com/office/drawing/2014/main" xmlns="" id="{00000000-0008-0000-0100-00006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2" name="5 CuadroTexto" hidden="1">
          <a:extLst>
            <a:ext uri="{FF2B5EF4-FFF2-40B4-BE49-F238E27FC236}">
              <a16:creationId xmlns:a16="http://schemas.microsoft.com/office/drawing/2014/main" xmlns="" id="{00000000-0008-0000-0100-00006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3" name="5 CuadroTexto" hidden="1">
          <a:extLst>
            <a:ext uri="{FF2B5EF4-FFF2-40B4-BE49-F238E27FC236}">
              <a16:creationId xmlns:a16="http://schemas.microsoft.com/office/drawing/2014/main" xmlns="" id="{00000000-0008-0000-0100-00006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4" name="5 CuadroTexto" hidden="1">
          <a:extLst>
            <a:ext uri="{FF2B5EF4-FFF2-40B4-BE49-F238E27FC236}">
              <a16:creationId xmlns:a16="http://schemas.microsoft.com/office/drawing/2014/main" xmlns="" id="{00000000-0008-0000-0100-00006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5" name="5 CuadroTexto" hidden="1">
          <a:extLst>
            <a:ext uri="{FF2B5EF4-FFF2-40B4-BE49-F238E27FC236}">
              <a16:creationId xmlns:a16="http://schemas.microsoft.com/office/drawing/2014/main" xmlns="" id="{00000000-0008-0000-0100-00006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6" name="5 CuadroTexto" hidden="1">
          <a:extLst>
            <a:ext uri="{FF2B5EF4-FFF2-40B4-BE49-F238E27FC236}">
              <a16:creationId xmlns:a16="http://schemas.microsoft.com/office/drawing/2014/main" xmlns="" id="{00000000-0008-0000-0100-00006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7" name="5 CuadroTexto" hidden="1">
          <a:extLst>
            <a:ext uri="{FF2B5EF4-FFF2-40B4-BE49-F238E27FC236}">
              <a16:creationId xmlns:a16="http://schemas.microsoft.com/office/drawing/2014/main" xmlns="" id="{00000000-0008-0000-0100-00006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8" name="5 CuadroTexto" hidden="1">
          <a:extLst>
            <a:ext uri="{FF2B5EF4-FFF2-40B4-BE49-F238E27FC236}">
              <a16:creationId xmlns:a16="http://schemas.microsoft.com/office/drawing/2014/main" xmlns="" id="{00000000-0008-0000-0100-00006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09" name="2 CuadroTexto" hidden="1">
          <a:extLst>
            <a:ext uri="{FF2B5EF4-FFF2-40B4-BE49-F238E27FC236}">
              <a16:creationId xmlns:a16="http://schemas.microsoft.com/office/drawing/2014/main" xmlns="" id="{00000000-0008-0000-0100-00006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0" name="5 CuadroTexto" hidden="1">
          <a:extLst>
            <a:ext uri="{FF2B5EF4-FFF2-40B4-BE49-F238E27FC236}">
              <a16:creationId xmlns:a16="http://schemas.microsoft.com/office/drawing/2014/main" xmlns="" id="{00000000-0008-0000-0100-00006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1" name="5 CuadroTexto" hidden="1">
          <a:extLst>
            <a:ext uri="{FF2B5EF4-FFF2-40B4-BE49-F238E27FC236}">
              <a16:creationId xmlns:a16="http://schemas.microsoft.com/office/drawing/2014/main" xmlns="" id="{00000000-0008-0000-0100-00006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2" name="5 CuadroTexto" hidden="1">
          <a:extLst>
            <a:ext uri="{FF2B5EF4-FFF2-40B4-BE49-F238E27FC236}">
              <a16:creationId xmlns:a16="http://schemas.microsoft.com/office/drawing/2014/main" xmlns="" id="{00000000-0008-0000-0100-00007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3" name="5 CuadroTexto" hidden="1">
          <a:extLst>
            <a:ext uri="{FF2B5EF4-FFF2-40B4-BE49-F238E27FC236}">
              <a16:creationId xmlns:a16="http://schemas.microsoft.com/office/drawing/2014/main" xmlns="" id="{00000000-0008-0000-0100-00007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4" name="5 CuadroTexto" hidden="1">
          <a:extLst>
            <a:ext uri="{FF2B5EF4-FFF2-40B4-BE49-F238E27FC236}">
              <a16:creationId xmlns:a16="http://schemas.microsoft.com/office/drawing/2014/main" xmlns="" id="{00000000-0008-0000-0100-00007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5" name="5 CuadroTexto" hidden="1">
          <a:extLst>
            <a:ext uri="{FF2B5EF4-FFF2-40B4-BE49-F238E27FC236}">
              <a16:creationId xmlns:a16="http://schemas.microsoft.com/office/drawing/2014/main" xmlns="" id="{00000000-0008-0000-0100-00007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6" name="5 CuadroTexto" hidden="1">
          <a:extLst>
            <a:ext uri="{FF2B5EF4-FFF2-40B4-BE49-F238E27FC236}">
              <a16:creationId xmlns:a16="http://schemas.microsoft.com/office/drawing/2014/main" xmlns="" id="{00000000-0008-0000-0100-00007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7" name="5 CuadroTexto" hidden="1">
          <a:extLst>
            <a:ext uri="{FF2B5EF4-FFF2-40B4-BE49-F238E27FC236}">
              <a16:creationId xmlns:a16="http://schemas.microsoft.com/office/drawing/2014/main" xmlns="" id="{00000000-0008-0000-0100-00007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8" name="5 CuadroTexto" hidden="1">
          <a:extLst>
            <a:ext uri="{FF2B5EF4-FFF2-40B4-BE49-F238E27FC236}">
              <a16:creationId xmlns:a16="http://schemas.microsoft.com/office/drawing/2014/main" xmlns="" id="{00000000-0008-0000-0100-00007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19" name="5 CuadroTexto" hidden="1">
          <a:extLst>
            <a:ext uri="{FF2B5EF4-FFF2-40B4-BE49-F238E27FC236}">
              <a16:creationId xmlns:a16="http://schemas.microsoft.com/office/drawing/2014/main" xmlns="" id="{00000000-0008-0000-0100-00007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0" name="5 CuadroTexto" hidden="1">
          <a:extLst>
            <a:ext uri="{FF2B5EF4-FFF2-40B4-BE49-F238E27FC236}">
              <a16:creationId xmlns:a16="http://schemas.microsoft.com/office/drawing/2014/main" xmlns="" id="{00000000-0008-0000-0100-00007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1" name="5 CuadroTexto" hidden="1">
          <a:extLst>
            <a:ext uri="{FF2B5EF4-FFF2-40B4-BE49-F238E27FC236}">
              <a16:creationId xmlns:a16="http://schemas.microsoft.com/office/drawing/2014/main" xmlns="" id="{00000000-0008-0000-0100-00007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2" name="5 CuadroTexto" hidden="1">
          <a:extLst>
            <a:ext uri="{FF2B5EF4-FFF2-40B4-BE49-F238E27FC236}">
              <a16:creationId xmlns:a16="http://schemas.microsoft.com/office/drawing/2014/main" xmlns="" id="{00000000-0008-0000-0100-00007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3" name="5 CuadroTexto" hidden="1">
          <a:extLst>
            <a:ext uri="{FF2B5EF4-FFF2-40B4-BE49-F238E27FC236}">
              <a16:creationId xmlns:a16="http://schemas.microsoft.com/office/drawing/2014/main" xmlns="" id="{00000000-0008-0000-0100-00007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4" name="5 CuadroTexto" hidden="1">
          <a:extLst>
            <a:ext uri="{FF2B5EF4-FFF2-40B4-BE49-F238E27FC236}">
              <a16:creationId xmlns:a16="http://schemas.microsoft.com/office/drawing/2014/main" xmlns="" id="{00000000-0008-0000-0100-00007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5" name="5 CuadroTexto" hidden="1">
          <a:extLst>
            <a:ext uri="{FF2B5EF4-FFF2-40B4-BE49-F238E27FC236}">
              <a16:creationId xmlns:a16="http://schemas.microsoft.com/office/drawing/2014/main" xmlns="" id="{00000000-0008-0000-0100-00007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6" name="5 CuadroTexto" hidden="1">
          <a:extLst>
            <a:ext uri="{FF2B5EF4-FFF2-40B4-BE49-F238E27FC236}">
              <a16:creationId xmlns:a16="http://schemas.microsoft.com/office/drawing/2014/main" xmlns="" id="{00000000-0008-0000-0100-00007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7" name="5 CuadroTexto" hidden="1">
          <a:extLst>
            <a:ext uri="{FF2B5EF4-FFF2-40B4-BE49-F238E27FC236}">
              <a16:creationId xmlns:a16="http://schemas.microsoft.com/office/drawing/2014/main" xmlns="" id="{00000000-0008-0000-0100-00007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8" name="162 CuadroTexto" hidden="1">
          <a:extLst>
            <a:ext uri="{FF2B5EF4-FFF2-40B4-BE49-F238E27FC236}">
              <a16:creationId xmlns:a16="http://schemas.microsoft.com/office/drawing/2014/main" xmlns="" id="{00000000-0008-0000-0100-00008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29" name="2 CuadroTexto" hidden="1">
          <a:extLst>
            <a:ext uri="{FF2B5EF4-FFF2-40B4-BE49-F238E27FC236}">
              <a16:creationId xmlns:a16="http://schemas.microsoft.com/office/drawing/2014/main" xmlns="" id="{00000000-0008-0000-0100-00008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0" name="164 CuadroTexto" hidden="1">
          <a:extLst>
            <a:ext uri="{FF2B5EF4-FFF2-40B4-BE49-F238E27FC236}">
              <a16:creationId xmlns:a16="http://schemas.microsoft.com/office/drawing/2014/main" xmlns="" id="{00000000-0008-0000-0100-00008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1" name="2 CuadroTexto" hidden="1">
          <a:extLst>
            <a:ext uri="{FF2B5EF4-FFF2-40B4-BE49-F238E27FC236}">
              <a16:creationId xmlns:a16="http://schemas.microsoft.com/office/drawing/2014/main" xmlns="" id="{00000000-0008-0000-0100-00008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2" name="5 CuadroTexto" hidden="1">
          <a:extLst>
            <a:ext uri="{FF2B5EF4-FFF2-40B4-BE49-F238E27FC236}">
              <a16:creationId xmlns:a16="http://schemas.microsoft.com/office/drawing/2014/main" xmlns="" id="{00000000-0008-0000-0100-00008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3" name="5 CuadroTexto" hidden="1">
          <a:extLst>
            <a:ext uri="{FF2B5EF4-FFF2-40B4-BE49-F238E27FC236}">
              <a16:creationId xmlns:a16="http://schemas.microsoft.com/office/drawing/2014/main" xmlns="" id="{00000000-0008-0000-0100-00008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4" name="5 CuadroTexto" hidden="1">
          <a:extLst>
            <a:ext uri="{FF2B5EF4-FFF2-40B4-BE49-F238E27FC236}">
              <a16:creationId xmlns:a16="http://schemas.microsoft.com/office/drawing/2014/main" xmlns="" id="{00000000-0008-0000-0100-00008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5" name="5 CuadroTexto" hidden="1">
          <a:extLst>
            <a:ext uri="{FF2B5EF4-FFF2-40B4-BE49-F238E27FC236}">
              <a16:creationId xmlns:a16="http://schemas.microsoft.com/office/drawing/2014/main" xmlns="" id="{00000000-0008-0000-0100-00008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6" name="5 CuadroTexto" hidden="1">
          <a:extLst>
            <a:ext uri="{FF2B5EF4-FFF2-40B4-BE49-F238E27FC236}">
              <a16:creationId xmlns:a16="http://schemas.microsoft.com/office/drawing/2014/main" xmlns="" id="{00000000-0008-0000-0100-00008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7" name="5 CuadroTexto" hidden="1">
          <a:extLst>
            <a:ext uri="{FF2B5EF4-FFF2-40B4-BE49-F238E27FC236}">
              <a16:creationId xmlns:a16="http://schemas.microsoft.com/office/drawing/2014/main" xmlns="" id="{00000000-0008-0000-0100-00008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8" name="5 CuadroTexto" hidden="1">
          <a:extLst>
            <a:ext uri="{FF2B5EF4-FFF2-40B4-BE49-F238E27FC236}">
              <a16:creationId xmlns:a16="http://schemas.microsoft.com/office/drawing/2014/main" xmlns="" id="{00000000-0008-0000-0100-00008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39" name="5 CuadroTexto" hidden="1">
          <a:extLst>
            <a:ext uri="{FF2B5EF4-FFF2-40B4-BE49-F238E27FC236}">
              <a16:creationId xmlns:a16="http://schemas.microsoft.com/office/drawing/2014/main" xmlns="" id="{00000000-0008-0000-0100-00008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0" name="5 CuadroTexto" hidden="1">
          <a:extLst>
            <a:ext uri="{FF2B5EF4-FFF2-40B4-BE49-F238E27FC236}">
              <a16:creationId xmlns:a16="http://schemas.microsoft.com/office/drawing/2014/main" xmlns="" id="{00000000-0008-0000-0100-00008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1" name="5 CuadroTexto" hidden="1">
          <a:extLst>
            <a:ext uri="{FF2B5EF4-FFF2-40B4-BE49-F238E27FC236}">
              <a16:creationId xmlns:a16="http://schemas.microsoft.com/office/drawing/2014/main" xmlns="" id="{00000000-0008-0000-0100-00008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2" name="5 CuadroTexto" hidden="1">
          <a:extLst>
            <a:ext uri="{FF2B5EF4-FFF2-40B4-BE49-F238E27FC236}">
              <a16:creationId xmlns:a16="http://schemas.microsoft.com/office/drawing/2014/main" xmlns="" id="{00000000-0008-0000-0100-00008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3" name="5 CuadroTexto" hidden="1">
          <a:extLst>
            <a:ext uri="{FF2B5EF4-FFF2-40B4-BE49-F238E27FC236}">
              <a16:creationId xmlns:a16="http://schemas.microsoft.com/office/drawing/2014/main" xmlns="" id="{00000000-0008-0000-0100-00008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4" name="5 CuadroTexto" hidden="1">
          <a:extLst>
            <a:ext uri="{FF2B5EF4-FFF2-40B4-BE49-F238E27FC236}">
              <a16:creationId xmlns:a16="http://schemas.microsoft.com/office/drawing/2014/main" xmlns="" id="{00000000-0008-0000-0100-00009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5" name="5 CuadroTexto" hidden="1">
          <a:extLst>
            <a:ext uri="{FF2B5EF4-FFF2-40B4-BE49-F238E27FC236}">
              <a16:creationId xmlns:a16="http://schemas.microsoft.com/office/drawing/2014/main" xmlns="" id="{00000000-0008-0000-0100-00009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6" name="5 CuadroTexto" hidden="1">
          <a:extLst>
            <a:ext uri="{FF2B5EF4-FFF2-40B4-BE49-F238E27FC236}">
              <a16:creationId xmlns:a16="http://schemas.microsoft.com/office/drawing/2014/main" xmlns="" id="{00000000-0008-0000-0100-00009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7" name="5 CuadroTexto" hidden="1">
          <a:extLst>
            <a:ext uri="{FF2B5EF4-FFF2-40B4-BE49-F238E27FC236}">
              <a16:creationId xmlns:a16="http://schemas.microsoft.com/office/drawing/2014/main" xmlns="" id="{00000000-0008-0000-0100-00009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48" name="182 CuadroTexto" hidden="1">
          <a:extLst>
            <a:ext uri="{FF2B5EF4-FFF2-40B4-BE49-F238E27FC236}">
              <a16:creationId xmlns:a16="http://schemas.microsoft.com/office/drawing/2014/main" xmlns="" id="{00000000-0008-0000-0100-00009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49" name="183 CuadroTexto" hidden="1">
          <a:extLst>
            <a:ext uri="{FF2B5EF4-FFF2-40B4-BE49-F238E27FC236}">
              <a16:creationId xmlns:a16="http://schemas.microsoft.com/office/drawing/2014/main" xmlns="" id="{00000000-0008-0000-0100-00009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0" name="5 CuadroTexto" hidden="1">
          <a:extLst>
            <a:ext uri="{FF2B5EF4-FFF2-40B4-BE49-F238E27FC236}">
              <a16:creationId xmlns:a16="http://schemas.microsoft.com/office/drawing/2014/main" xmlns="" id="{00000000-0008-0000-0100-00009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1" name="5 CuadroTexto" hidden="1">
          <a:extLst>
            <a:ext uri="{FF2B5EF4-FFF2-40B4-BE49-F238E27FC236}">
              <a16:creationId xmlns:a16="http://schemas.microsoft.com/office/drawing/2014/main" xmlns="" id="{00000000-0008-0000-0100-00009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2" name="5 CuadroTexto" hidden="1">
          <a:extLst>
            <a:ext uri="{FF2B5EF4-FFF2-40B4-BE49-F238E27FC236}">
              <a16:creationId xmlns:a16="http://schemas.microsoft.com/office/drawing/2014/main" xmlns="" id="{00000000-0008-0000-0100-00009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3" name="5 CuadroTexto" hidden="1">
          <a:extLst>
            <a:ext uri="{FF2B5EF4-FFF2-40B4-BE49-F238E27FC236}">
              <a16:creationId xmlns:a16="http://schemas.microsoft.com/office/drawing/2014/main" xmlns="" id="{00000000-0008-0000-0100-00009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4" name="5 CuadroTexto" hidden="1">
          <a:extLst>
            <a:ext uri="{FF2B5EF4-FFF2-40B4-BE49-F238E27FC236}">
              <a16:creationId xmlns:a16="http://schemas.microsoft.com/office/drawing/2014/main" xmlns="" id="{00000000-0008-0000-0100-00009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5" name="5 CuadroTexto" hidden="1">
          <a:extLst>
            <a:ext uri="{FF2B5EF4-FFF2-40B4-BE49-F238E27FC236}">
              <a16:creationId xmlns:a16="http://schemas.microsoft.com/office/drawing/2014/main" xmlns="" id="{00000000-0008-0000-0100-00009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6" name="5 CuadroTexto" hidden="1">
          <a:extLst>
            <a:ext uri="{FF2B5EF4-FFF2-40B4-BE49-F238E27FC236}">
              <a16:creationId xmlns:a16="http://schemas.microsoft.com/office/drawing/2014/main" xmlns="" id="{00000000-0008-0000-0100-00009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7" name="5 CuadroTexto" hidden="1">
          <a:extLst>
            <a:ext uri="{FF2B5EF4-FFF2-40B4-BE49-F238E27FC236}">
              <a16:creationId xmlns:a16="http://schemas.microsoft.com/office/drawing/2014/main" xmlns="" id="{00000000-0008-0000-0100-00009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8" name="5 CuadroTexto" hidden="1">
          <a:extLst>
            <a:ext uri="{FF2B5EF4-FFF2-40B4-BE49-F238E27FC236}">
              <a16:creationId xmlns:a16="http://schemas.microsoft.com/office/drawing/2014/main" xmlns="" id="{00000000-0008-0000-0100-00009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59" name="5 CuadroTexto" hidden="1">
          <a:extLst>
            <a:ext uri="{FF2B5EF4-FFF2-40B4-BE49-F238E27FC236}">
              <a16:creationId xmlns:a16="http://schemas.microsoft.com/office/drawing/2014/main" xmlns="" id="{00000000-0008-0000-0100-00009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0" name="5 CuadroTexto" hidden="1">
          <a:extLst>
            <a:ext uri="{FF2B5EF4-FFF2-40B4-BE49-F238E27FC236}">
              <a16:creationId xmlns:a16="http://schemas.microsoft.com/office/drawing/2014/main" xmlns="" id="{00000000-0008-0000-0100-0000A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1" name="5 CuadroTexto" hidden="1">
          <a:extLst>
            <a:ext uri="{FF2B5EF4-FFF2-40B4-BE49-F238E27FC236}">
              <a16:creationId xmlns:a16="http://schemas.microsoft.com/office/drawing/2014/main" xmlns="" id="{00000000-0008-0000-0100-0000A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2" name="5 CuadroTexto" hidden="1">
          <a:extLst>
            <a:ext uri="{FF2B5EF4-FFF2-40B4-BE49-F238E27FC236}">
              <a16:creationId xmlns:a16="http://schemas.microsoft.com/office/drawing/2014/main" xmlns="" id="{00000000-0008-0000-0100-0000A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3" name="5 CuadroTexto" hidden="1">
          <a:extLst>
            <a:ext uri="{FF2B5EF4-FFF2-40B4-BE49-F238E27FC236}">
              <a16:creationId xmlns:a16="http://schemas.microsoft.com/office/drawing/2014/main" xmlns="" id="{00000000-0008-0000-0100-0000A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4" name="5 CuadroTexto" hidden="1">
          <a:extLst>
            <a:ext uri="{FF2B5EF4-FFF2-40B4-BE49-F238E27FC236}">
              <a16:creationId xmlns:a16="http://schemas.microsoft.com/office/drawing/2014/main" xmlns="" id="{00000000-0008-0000-0100-0000A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5" name="5 CuadroTexto" hidden="1">
          <a:extLst>
            <a:ext uri="{FF2B5EF4-FFF2-40B4-BE49-F238E27FC236}">
              <a16:creationId xmlns:a16="http://schemas.microsoft.com/office/drawing/2014/main" xmlns="" id="{00000000-0008-0000-0100-0000A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6" name="5 CuadroTexto" hidden="1">
          <a:extLst>
            <a:ext uri="{FF2B5EF4-FFF2-40B4-BE49-F238E27FC236}">
              <a16:creationId xmlns:a16="http://schemas.microsoft.com/office/drawing/2014/main" xmlns="" id="{00000000-0008-0000-0100-0000A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7" name="5 CuadroTexto" hidden="1">
          <a:extLst>
            <a:ext uri="{FF2B5EF4-FFF2-40B4-BE49-F238E27FC236}">
              <a16:creationId xmlns:a16="http://schemas.microsoft.com/office/drawing/2014/main" xmlns="" id="{00000000-0008-0000-0100-0000A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8" name="5 CuadroTexto" hidden="1">
          <a:extLst>
            <a:ext uri="{FF2B5EF4-FFF2-40B4-BE49-F238E27FC236}">
              <a16:creationId xmlns:a16="http://schemas.microsoft.com/office/drawing/2014/main" xmlns="" id="{00000000-0008-0000-0100-0000A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69" name="5 CuadroTexto" hidden="1">
          <a:extLst>
            <a:ext uri="{FF2B5EF4-FFF2-40B4-BE49-F238E27FC236}">
              <a16:creationId xmlns:a16="http://schemas.microsoft.com/office/drawing/2014/main" xmlns="" id="{00000000-0008-0000-0100-0000A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0" name="5 CuadroTexto" hidden="1">
          <a:extLst>
            <a:ext uri="{FF2B5EF4-FFF2-40B4-BE49-F238E27FC236}">
              <a16:creationId xmlns:a16="http://schemas.microsoft.com/office/drawing/2014/main" xmlns="" id="{00000000-0008-0000-0100-0000A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1" name="5 CuadroTexto" hidden="1">
          <a:extLst>
            <a:ext uri="{FF2B5EF4-FFF2-40B4-BE49-F238E27FC236}">
              <a16:creationId xmlns:a16="http://schemas.microsoft.com/office/drawing/2014/main" xmlns="" id="{00000000-0008-0000-0100-0000A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2" name="5 CuadroTexto" hidden="1">
          <a:extLst>
            <a:ext uri="{FF2B5EF4-FFF2-40B4-BE49-F238E27FC236}">
              <a16:creationId xmlns:a16="http://schemas.microsoft.com/office/drawing/2014/main" xmlns="" id="{00000000-0008-0000-0100-0000A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3" name="5 CuadroTexto" hidden="1">
          <a:extLst>
            <a:ext uri="{FF2B5EF4-FFF2-40B4-BE49-F238E27FC236}">
              <a16:creationId xmlns:a16="http://schemas.microsoft.com/office/drawing/2014/main" xmlns="" id="{00000000-0008-0000-0100-0000A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4" name="5 CuadroTexto" hidden="1">
          <a:extLst>
            <a:ext uri="{FF2B5EF4-FFF2-40B4-BE49-F238E27FC236}">
              <a16:creationId xmlns:a16="http://schemas.microsoft.com/office/drawing/2014/main" xmlns="" id="{00000000-0008-0000-0100-0000A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5" name="5 CuadroTexto" hidden="1">
          <a:extLst>
            <a:ext uri="{FF2B5EF4-FFF2-40B4-BE49-F238E27FC236}">
              <a16:creationId xmlns:a16="http://schemas.microsoft.com/office/drawing/2014/main" xmlns="" id="{00000000-0008-0000-0100-0000A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6" name="5 CuadroTexto" hidden="1">
          <a:extLst>
            <a:ext uri="{FF2B5EF4-FFF2-40B4-BE49-F238E27FC236}">
              <a16:creationId xmlns:a16="http://schemas.microsoft.com/office/drawing/2014/main" xmlns="" id="{00000000-0008-0000-0100-0000B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7" name="5 CuadroTexto" hidden="1">
          <a:extLst>
            <a:ext uri="{FF2B5EF4-FFF2-40B4-BE49-F238E27FC236}">
              <a16:creationId xmlns:a16="http://schemas.microsoft.com/office/drawing/2014/main" xmlns="" id="{00000000-0008-0000-0100-0000B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8" name="5 CuadroTexto" hidden="1">
          <a:extLst>
            <a:ext uri="{FF2B5EF4-FFF2-40B4-BE49-F238E27FC236}">
              <a16:creationId xmlns:a16="http://schemas.microsoft.com/office/drawing/2014/main" xmlns="" id="{00000000-0008-0000-0100-0000B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79" name="5 CuadroTexto" hidden="1">
          <a:extLst>
            <a:ext uri="{FF2B5EF4-FFF2-40B4-BE49-F238E27FC236}">
              <a16:creationId xmlns:a16="http://schemas.microsoft.com/office/drawing/2014/main" xmlns="" id="{00000000-0008-0000-0100-0000B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0" name="5 CuadroTexto" hidden="1">
          <a:extLst>
            <a:ext uri="{FF2B5EF4-FFF2-40B4-BE49-F238E27FC236}">
              <a16:creationId xmlns:a16="http://schemas.microsoft.com/office/drawing/2014/main" xmlns="" id="{00000000-0008-0000-0100-0000B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1" name="5 CuadroTexto" hidden="1">
          <a:extLst>
            <a:ext uri="{FF2B5EF4-FFF2-40B4-BE49-F238E27FC236}">
              <a16:creationId xmlns:a16="http://schemas.microsoft.com/office/drawing/2014/main" xmlns="" id="{00000000-0008-0000-0100-0000B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2" name="2 CuadroTexto" hidden="1">
          <a:extLst>
            <a:ext uri="{FF2B5EF4-FFF2-40B4-BE49-F238E27FC236}">
              <a16:creationId xmlns:a16="http://schemas.microsoft.com/office/drawing/2014/main" xmlns="" id="{00000000-0008-0000-0100-0000B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3" name="5 CuadroTexto" hidden="1">
          <a:extLst>
            <a:ext uri="{FF2B5EF4-FFF2-40B4-BE49-F238E27FC236}">
              <a16:creationId xmlns:a16="http://schemas.microsoft.com/office/drawing/2014/main" xmlns="" id="{00000000-0008-0000-0100-0000B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4" name="5 CuadroTexto" hidden="1">
          <a:extLst>
            <a:ext uri="{FF2B5EF4-FFF2-40B4-BE49-F238E27FC236}">
              <a16:creationId xmlns:a16="http://schemas.microsoft.com/office/drawing/2014/main" xmlns="" id="{00000000-0008-0000-0100-0000B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5" name="5 CuadroTexto" hidden="1">
          <a:extLst>
            <a:ext uri="{FF2B5EF4-FFF2-40B4-BE49-F238E27FC236}">
              <a16:creationId xmlns:a16="http://schemas.microsoft.com/office/drawing/2014/main" xmlns="" id="{00000000-0008-0000-0100-0000B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6" name="5 CuadroTexto" hidden="1">
          <a:extLst>
            <a:ext uri="{FF2B5EF4-FFF2-40B4-BE49-F238E27FC236}">
              <a16:creationId xmlns:a16="http://schemas.microsoft.com/office/drawing/2014/main" xmlns="" id="{00000000-0008-0000-0100-0000B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7" name="5 CuadroTexto" hidden="1">
          <a:extLst>
            <a:ext uri="{FF2B5EF4-FFF2-40B4-BE49-F238E27FC236}">
              <a16:creationId xmlns:a16="http://schemas.microsoft.com/office/drawing/2014/main" xmlns="" id="{00000000-0008-0000-0100-0000B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8" name="5 CuadroTexto" hidden="1">
          <a:extLst>
            <a:ext uri="{FF2B5EF4-FFF2-40B4-BE49-F238E27FC236}">
              <a16:creationId xmlns:a16="http://schemas.microsoft.com/office/drawing/2014/main" xmlns="" id="{00000000-0008-0000-0100-0000B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89" name="5 CuadroTexto" hidden="1">
          <a:extLst>
            <a:ext uri="{FF2B5EF4-FFF2-40B4-BE49-F238E27FC236}">
              <a16:creationId xmlns:a16="http://schemas.microsoft.com/office/drawing/2014/main" xmlns="" id="{00000000-0008-0000-0100-0000B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0" name="5 CuadroTexto" hidden="1">
          <a:extLst>
            <a:ext uri="{FF2B5EF4-FFF2-40B4-BE49-F238E27FC236}">
              <a16:creationId xmlns:a16="http://schemas.microsoft.com/office/drawing/2014/main" xmlns="" id="{00000000-0008-0000-0100-0000B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1" name="5 CuadroTexto" hidden="1">
          <a:extLst>
            <a:ext uri="{FF2B5EF4-FFF2-40B4-BE49-F238E27FC236}">
              <a16:creationId xmlns:a16="http://schemas.microsoft.com/office/drawing/2014/main" xmlns="" id="{00000000-0008-0000-0100-0000B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2" name="5 CuadroTexto" hidden="1">
          <a:extLst>
            <a:ext uri="{FF2B5EF4-FFF2-40B4-BE49-F238E27FC236}">
              <a16:creationId xmlns:a16="http://schemas.microsoft.com/office/drawing/2014/main" xmlns="" id="{00000000-0008-0000-0100-0000C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3" name="5 CuadroTexto" hidden="1">
          <a:extLst>
            <a:ext uri="{FF2B5EF4-FFF2-40B4-BE49-F238E27FC236}">
              <a16:creationId xmlns:a16="http://schemas.microsoft.com/office/drawing/2014/main" xmlns="" id="{00000000-0008-0000-0100-0000C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4" name="5 CuadroTexto" hidden="1">
          <a:extLst>
            <a:ext uri="{FF2B5EF4-FFF2-40B4-BE49-F238E27FC236}">
              <a16:creationId xmlns:a16="http://schemas.microsoft.com/office/drawing/2014/main" xmlns="" id="{00000000-0008-0000-0100-0000C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5" name="5 CuadroTexto" hidden="1">
          <a:extLst>
            <a:ext uri="{FF2B5EF4-FFF2-40B4-BE49-F238E27FC236}">
              <a16:creationId xmlns:a16="http://schemas.microsoft.com/office/drawing/2014/main" xmlns="" id="{00000000-0008-0000-0100-0000C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6" name="5 CuadroTexto" hidden="1">
          <a:extLst>
            <a:ext uri="{FF2B5EF4-FFF2-40B4-BE49-F238E27FC236}">
              <a16:creationId xmlns:a16="http://schemas.microsoft.com/office/drawing/2014/main" xmlns="" id="{00000000-0008-0000-0100-0000C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7" name="5 CuadroTexto" hidden="1">
          <a:extLst>
            <a:ext uri="{FF2B5EF4-FFF2-40B4-BE49-F238E27FC236}">
              <a16:creationId xmlns:a16="http://schemas.microsoft.com/office/drawing/2014/main" xmlns="" id="{00000000-0008-0000-0100-0000C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8" name="5 CuadroTexto" hidden="1">
          <a:extLst>
            <a:ext uri="{FF2B5EF4-FFF2-40B4-BE49-F238E27FC236}">
              <a16:creationId xmlns:a16="http://schemas.microsoft.com/office/drawing/2014/main" xmlns="" id="{00000000-0008-0000-0100-0000C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199" name="5 CuadroTexto" hidden="1">
          <a:extLst>
            <a:ext uri="{FF2B5EF4-FFF2-40B4-BE49-F238E27FC236}">
              <a16:creationId xmlns:a16="http://schemas.microsoft.com/office/drawing/2014/main" xmlns="" id="{00000000-0008-0000-0100-0000C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0" name="5 CuadroTexto" hidden="1">
          <a:extLst>
            <a:ext uri="{FF2B5EF4-FFF2-40B4-BE49-F238E27FC236}">
              <a16:creationId xmlns:a16="http://schemas.microsoft.com/office/drawing/2014/main" xmlns="" id="{00000000-0008-0000-0100-0000C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1" name="235 CuadroTexto" hidden="1">
          <a:extLst>
            <a:ext uri="{FF2B5EF4-FFF2-40B4-BE49-F238E27FC236}">
              <a16:creationId xmlns:a16="http://schemas.microsoft.com/office/drawing/2014/main" xmlns="" id="{00000000-0008-0000-0100-0000C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2" name="2 CuadroTexto" hidden="1">
          <a:extLst>
            <a:ext uri="{FF2B5EF4-FFF2-40B4-BE49-F238E27FC236}">
              <a16:creationId xmlns:a16="http://schemas.microsoft.com/office/drawing/2014/main" xmlns="" id="{00000000-0008-0000-0100-0000C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3" name="237 CuadroTexto" hidden="1">
          <a:extLst>
            <a:ext uri="{FF2B5EF4-FFF2-40B4-BE49-F238E27FC236}">
              <a16:creationId xmlns:a16="http://schemas.microsoft.com/office/drawing/2014/main" xmlns="" id="{00000000-0008-0000-0100-0000C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4" name="2 CuadroTexto" hidden="1">
          <a:extLst>
            <a:ext uri="{FF2B5EF4-FFF2-40B4-BE49-F238E27FC236}">
              <a16:creationId xmlns:a16="http://schemas.microsoft.com/office/drawing/2014/main" xmlns="" id="{00000000-0008-0000-0100-0000C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5" name="5 CuadroTexto" hidden="1">
          <a:extLst>
            <a:ext uri="{FF2B5EF4-FFF2-40B4-BE49-F238E27FC236}">
              <a16:creationId xmlns:a16="http://schemas.microsoft.com/office/drawing/2014/main" xmlns="" id="{00000000-0008-0000-0100-0000C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6" name="5 CuadroTexto" hidden="1">
          <a:extLst>
            <a:ext uri="{FF2B5EF4-FFF2-40B4-BE49-F238E27FC236}">
              <a16:creationId xmlns:a16="http://schemas.microsoft.com/office/drawing/2014/main" xmlns="" id="{00000000-0008-0000-0100-0000C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7" name="5 CuadroTexto" hidden="1">
          <a:extLst>
            <a:ext uri="{FF2B5EF4-FFF2-40B4-BE49-F238E27FC236}">
              <a16:creationId xmlns:a16="http://schemas.microsoft.com/office/drawing/2014/main" xmlns="" id="{00000000-0008-0000-0100-0000C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8" name="5 CuadroTexto" hidden="1">
          <a:extLst>
            <a:ext uri="{FF2B5EF4-FFF2-40B4-BE49-F238E27FC236}">
              <a16:creationId xmlns:a16="http://schemas.microsoft.com/office/drawing/2014/main" xmlns="" id="{00000000-0008-0000-0100-0000D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09" name="5 CuadroTexto" hidden="1">
          <a:extLst>
            <a:ext uri="{FF2B5EF4-FFF2-40B4-BE49-F238E27FC236}">
              <a16:creationId xmlns:a16="http://schemas.microsoft.com/office/drawing/2014/main" xmlns="" id="{00000000-0008-0000-0100-0000D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0" name="5 CuadroTexto" hidden="1">
          <a:extLst>
            <a:ext uri="{FF2B5EF4-FFF2-40B4-BE49-F238E27FC236}">
              <a16:creationId xmlns:a16="http://schemas.microsoft.com/office/drawing/2014/main" xmlns="" id="{00000000-0008-0000-0100-0000D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1" name="5 CuadroTexto" hidden="1">
          <a:extLst>
            <a:ext uri="{FF2B5EF4-FFF2-40B4-BE49-F238E27FC236}">
              <a16:creationId xmlns:a16="http://schemas.microsoft.com/office/drawing/2014/main" xmlns="" id="{00000000-0008-0000-0100-0000D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2" name="5 CuadroTexto" hidden="1">
          <a:extLst>
            <a:ext uri="{FF2B5EF4-FFF2-40B4-BE49-F238E27FC236}">
              <a16:creationId xmlns:a16="http://schemas.microsoft.com/office/drawing/2014/main" xmlns="" id="{00000000-0008-0000-0100-0000D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3" name="5 CuadroTexto" hidden="1">
          <a:extLst>
            <a:ext uri="{FF2B5EF4-FFF2-40B4-BE49-F238E27FC236}">
              <a16:creationId xmlns:a16="http://schemas.microsoft.com/office/drawing/2014/main" xmlns="" id="{00000000-0008-0000-0100-0000D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4" name="5 CuadroTexto" hidden="1">
          <a:extLst>
            <a:ext uri="{FF2B5EF4-FFF2-40B4-BE49-F238E27FC236}">
              <a16:creationId xmlns:a16="http://schemas.microsoft.com/office/drawing/2014/main" xmlns="" id="{00000000-0008-0000-0100-0000D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5" name="5 CuadroTexto" hidden="1">
          <a:extLst>
            <a:ext uri="{FF2B5EF4-FFF2-40B4-BE49-F238E27FC236}">
              <a16:creationId xmlns:a16="http://schemas.microsoft.com/office/drawing/2014/main" xmlns="" id="{00000000-0008-0000-0100-0000D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6" name="5 CuadroTexto" hidden="1">
          <a:extLst>
            <a:ext uri="{FF2B5EF4-FFF2-40B4-BE49-F238E27FC236}">
              <a16:creationId xmlns:a16="http://schemas.microsoft.com/office/drawing/2014/main" xmlns="" id="{00000000-0008-0000-0100-0000D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7" name="5 CuadroTexto" hidden="1">
          <a:extLst>
            <a:ext uri="{FF2B5EF4-FFF2-40B4-BE49-F238E27FC236}">
              <a16:creationId xmlns:a16="http://schemas.microsoft.com/office/drawing/2014/main" xmlns="" id="{00000000-0008-0000-0100-0000D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8" name="5 CuadroTexto" hidden="1">
          <a:extLst>
            <a:ext uri="{FF2B5EF4-FFF2-40B4-BE49-F238E27FC236}">
              <a16:creationId xmlns:a16="http://schemas.microsoft.com/office/drawing/2014/main" xmlns="" id="{00000000-0008-0000-0100-0000D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19" name="5 CuadroTexto" hidden="1">
          <a:extLst>
            <a:ext uri="{FF2B5EF4-FFF2-40B4-BE49-F238E27FC236}">
              <a16:creationId xmlns:a16="http://schemas.microsoft.com/office/drawing/2014/main" xmlns="" id="{00000000-0008-0000-0100-0000D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xdr:row>
      <xdr:rowOff>0</xdr:rowOff>
    </xdr:from>
    <xdr:ext cx="184731" cy="264560"/>
    <xdr:sp macro="" textlink="">
      <xdr:nvSpPr>
        <xdr:cNvPr id="220" name="5 CuadroTexto" hidden="1">
          <a:extLst>
            <a:ext uri="{FF2B5EF4-FFF2-40B4-BE49-F238E27FC236}">
              <a16:creationId xmlns:a16="http://schemas.microsoft.com/office/drawing/2014/main" xmlns="" id="{00000000-0008-0000-0100-0000D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A%20Direccion%20de%20Salud%20(Matriz%20de%20Milagr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oas%202017%20Milagros\POA+2017%20%20Centro%20promocion%20Salud%20Integral%20Adolesc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ud Intregral "/>
      <sheetName val="Salud Sexual y Rep"/>
      <sheetName val="Programas"/>
      <sheetName val="OBJ Reslt A01 "/>
    </sheetNames>
    <sheetDataSet>
      <sheetData sheetId="0" refreshError="1">
        <row r="14">
          <cell r="B14" t="str">
            <v>Coordinar y articular con los actores relevantes del sector salud para promover la aplcacion de la ley General de Salud</v>
          </cell>
          <cell r="D14" t="str">
            <v xml:space="preserve">Documentos y fotos </v>
          </cell>
          <cell r="H14" t="str">
            <v>x</v>
          </cell>
          <cell r="I14" t="str">
            <v>x</v>
          </cell>
          <cell r="J14" t="str">
            <v>x</v>
          </cell>
        </row>
        <row r="19">
          <cell r="A19" t="str">
            <v>Realizar Reuniones de Coordinación  y Seguimiento con los  Comités  Intersectoriales  Vinculados a Genero y Salud.</v>
          </cell>
          <cell r="B19">
            <v>24000</v>
          </cell>
          <cell r="C19" t="str">
            <v>Reuniones de Comité</v>
          </cell>
          <cell r="D19">
            <v>24</v>
          </cell>
          <cell r="E19">
            <v>1000</v>
          </cell>
          <cell r="F19">
            <v>24000</v>
          </cell>
          <cell r="G19">
            <v>6000</v>
          </cell>
          <cell r="H19">
            <v>6000</v>
          </cell>
          <cell r="I19">
            <v>6000</v>
          </cell>
          <cell r="J19">
            <v>6000</v>
          </cell>
          <cell r="K19" t="str">
            <v>Fondo General</v>
          </cell>
          <cell r="L19">
            <v>15</v>
          </cell>
          <cell r="M19">
            <v>2</v>
          </cell>
          <cell r="N19">
            <v>2</v>
          </cell>
          <cell r="O19">
            <v>7</v>
          </cell>
          <cell r="P19">
            <v>1</v>
          </cell>
        </row>
        <row r="20">
          <cell r="A20" t="str">
            <v xml:space="preserve">Realizar (4) Talleres Regionales con OPM y OMM para 40 personas cada uno, para sencibilizar tomadores de decision en torno a la violencia de genero, VIH - SIDA, Discapcidad, Cancer Cervico uterino y de Mama ( Azua, Barahona, Santo Domingo, Santiago). </v>
          </cell>
          <cell r="B20">
            <v>292590</v>
          </cell>
          <cell r="C20" t="str">
            <v>Viaticos</v>
          </cell>
          <cell r="D20">
            <v>3</v>
          </cell>
          <cell r="E20">
            <v>1050</v>
          </cell>
          <cell r="F20">
            <v>0</v>
          </cell>
          <cell r="G20">
            <v>0</v>
          </cell>
          <cell r="H20">
            <v>0</v>
          </cell>
          <cell r="I20">
            <v>0</v>
          </cell>
          <cell r="J20">
            <v>0</v>
          </cell>
          <cell r="K20" t="str">
            <v>Fondo General</v>
          </cell>
          <cell r="L20">
            <v>15</v>
          </cell>
          <cell r="M20">
            <v>2</v>
          </cell>
          <cell r="N20">
            <v>0</v>
          </cell>
          <cell r="O20">
            <v>0</v>
          </cell>
          <cell r="P20">
            <v>0</v>
          </cell>
          <cell r="Q20">
            <v>0</v>
          </cell>
        </row>
        <row r="21">
          <cell r="C21" t="str">
            <v>2 tecnicos</v>
          </cell>
          <cell r="D21">
            <v>8</v>
          </cell>
          <cell r="E21">
            <v>1050</v>
          </cell>
          <cell r="F21">
            <v>8400</v>
          </cell>
          <cell r="G21">
            <v>0</v>
          </cell>
          <cell r="H21">
            <v>2100</v>
          </cell>
          <cell r="I21">
            <v>4200</v>
          </cell>
          <cell r="J21">
            <v>2100</v>
          </cell>
          <cell r="K21" t="str">
            <v>Fondo General</v>
          </cell>
          <cell r="L21">
            <v>15</v>
          </cell>
          <cell r="M21">
            <v>2</v>
          </cell>
          <cell r="N21">
            <v>2</v>
          </cell>
          <cell r="O21">
            <v>3</v>
          </cell>
          <cell r="P21">
            <v>1</v>
          </cell>
          <cell r="Q21">
            <v>0</v>
          </cell>
        </row>
        <row r="22">
          <cell r="C22" t="str">
            <v>chofer</v>
          </cell>
          <cell r="D22">
            <v>4</v>
          </cell>
          <cell r="E22">
            <v>1050</v>
          </cell>
          <cell r="F22">
            <v>4200</v>
          </cell>
          <cell r="G22">
            <v>0</v>
          </cell>
          <cell r="H22">
            <v>1050</v>
          </cell>
          <cell r="I22">
            <v>2100</v>
          </cell>
          <cell r="J22">
            <v>1050</v>
          </cell>
          <cell r="K22" t="str">
            <v>Fondo General</v>
          </cell>
          <cell r="L22">
            <v>15</v>
          </cell>
          <cell r="M22">
            <v>2</v>
          </cell>
          <cell r="N22">
            <v>2</v>
          </cell>
          <cell r="O22">
            <v>3</v>
          </cell>
          <cell r="P22">
            <v>1</v>
          </cell>
          <cell r="Q22">
            <v>0</v>
          </cell>
        </row>
        <row r="23">
          <cell r="C23" t="str">
            <v>combustible</v>
          </cell>
          <cell r="D23">
            <v>49</v>
          </cell>
          <cell r="E23">
            <v>190</v>
          </cell>
          <cell r="F23">
            <v>9310</v>
          </cell>
          <cell r="G23">
            <v>0</v>
          </cell>
          <cell r="H23">
            <v>2327.5</v>
          </cell>
          <cell r="I23">
            <v>4655</v>
          </cell>
          <cell r="J23">
            <v>2327.5</v>
          </cell>
          <cell r="K23" t="str">
            <v>Fondo General</v>
          </cell>
          <cell r="L23">
            <v>15</v>
          </cell>
          <cell r="M23">
            <v>2</v>
          </cell>
          <cell r="N23">
            <v>3</v>
          </cell>
          <cell r="O23">
            <v>7</v>
          </cell>
          <cell r="P23">
            <v>1</v>
          </cell>
          <cell r="Q23">
            <v>2</v>
          </cell>
        </row>
        <row r="24">
          <cell r="C24" t="str">
            <v>Material Gastable</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carpeta de Bolsillo</v>
          </cell>
          <cell r="D25">
            <v>160</v>
          </cell>
          <cell r="E25">
            <v>45</v>
          </cell>
          <cell r="F25">
            <v>7200</v>
          </cell>
          <cell r="G25">
            <v>0</v>
          </cell>
          <cell r="H25">
            <v>1800</v>
          </cell>
          <cell r="I25">
            <v>3600</v>
          </cell>
          <cell r="J25">
            <v>1800</v>
          </cell>
          <cell r="K25" t="str">
            <v>Fondo General</v>
          </cell>
          <cell r="L25">
            <v>15</v>
          </cell>
          <cell r="M25">
            <v>2</v>
          </cell>
          <cell r="N25">
            <v>3</v>
          </cell>
          <cell r="O25">
            <v>9</v>
          </cell>
          <cell r="P25">
            <v>2</v>
          </cell>
          <cell r="Q25">
            <v>0</v>
          </cell>
        </row>
        <row r="26">
          <cell r="C26" t="str">
            <v>Lapiceros</v>
          </cell>
          <cell r="D26">
            <v>160</v>
          </cell>
          <cell r="E26">
            <v>8</v>
          </cell>
          <cell r="F26">
            <v>1280</v>
          </cell>
          <cell r="G26">
            <v>0</v>
          </cell>
          <cell r="H26">
            <v>320</v>
          </cell>
          <cell r="I26">
            <v>640</v>
          </cell>
          <cell r="J26">
            <v>320</v>
          </cell>
          <cell r="K26" t="str">
            <v>Fondo General</v>
          </cell>
          <cell r="L26">
            <v>15</v>
          </cell>
          <cell r="M26">
            <v>2</v>
          </cell>
          <cell r="N26">
            <v>3</v>
          </cell>
          <cell r="O26">
            <v>9</v>
          </cell>
          <cell r="P26">
            <v>2</v>
          </cell>
          <cell r="Q26">
            <v>0</v>
          </cell>
        </row>
        <row r="27">
          <cell r="C27" t="str">
            <v>Libretas rayadas</v>
          </cell>
          <cell r="D27">
            <v>160</v>
          </cell>
          <cell r="E27">
            <v>45</v>
          </cell>
          <cell r="F27">
            <v>7200</v>
          </cell>
          <cell r="G27">
            <v>0</v>
          </cell>
          <cell r="H27">
            <v>1800</v>
          </cell>
          <cell r="I27">
            <v>3600</v>
          </cell>
          <cell r="J27">
            <v>1800</v>
          </cell>
          <cell r="K27" t="str">
            <v>Fondo General</v>
          </cell>
          <cell r="L27">
            <v>15</v>
          </cell>
          <cell r="M27">
            <v>2</v>
          </cell>
          <cell r="N27">
            <v>3</v>
          </cell>
          <cell r="O27">
            <v>9</v>
          </cell>
          <cell r="P27">
            <v>2</v>
          </cell>
          <cell r="Q27">
            <v>0</v>
          </cell>
        </row>
        <row r="28">
          <cell r="C28" t="str">
            <v>Refrigerio</v>
          </cell>
          <cell r="D28">
            <v>400</v>
          </cell>
          <cell r="E28">
            <v>75</v>
          </cell>
          <cell r="F28">
            <v>70000</v>
          </cell>
          <cell r="G28">
            <v>0</v>
          </cell>
          <cell r="H28">
            <v>71500</v>
          </cell>
          <cell r="I28">
            <v>35000</v>
          </cell>
          <cell r="J28">
            <v>17500</v>
          </cell>
          <cell r="K28" t="str">
            <v>Fondo General</v>
          </cell>
          <cell r="L28">
            <v>15</v>
          </cell>
          <cell r="M28">
            <v>2</v>
          </cell>
          <cell r="N28">
            <v>3</v>
          </cell>
          <cell r="O28">
            <v>1</v>
          </cell>
          <cell r="P28">
            <v>1</v>
          </cell>
          <cell r="Q28">
            <v>1</v>
          </cell>
        </row>
        <row r="29">
          <cell r="C29" t="str">
            <v>Almuerzo</v>
          </cell>
          <cell r="D29">
            <v>200</v>
          </cell>
          <cell r="E29">
            <v>425</v>
          </cell>
          <cell r="F29">
            <v>85000</v>
          </cell>
          <cell r="G29">
            <v>0</v>
          </cell>
          <cell r="H29">
            <v>21250</v>
          </cell>
          <cell r="I29">
            <v>42500</v>
          </cell>
          <cell r="J29">
            <v>21250</v>
          </cell>
          <cell r="K29" t="str">
            <v>Fondo General</v>
          </cell>
          <cell r="L29">
            <v>15</v>
          </cell>
          <cell r="M29">
            <v>2</v>
          </cell>
          <cell r="N29">
            <v>3</v>
          </cell>
          <cell r="O29">
            <v>1</v>
          </cell>
          <cell r="P29">
            <v>1</v>
          </cell>
          <cell r="Q29">
            <v>1</v>
          </cell>
        </row>
        <row r="30">
          <cell r="C30" t="str">
            <v>transporte</v>
          </cell>
          <cell r="D30">
            <v>200</v>
          </cell>
          <cell r="E30">
            <v>400</v>
          </cell>
          <cell r="F30">
            <v>80000</v>
          </cell>
          <cell r="G30">
            <v>0</v>
          </cell>
          <cell r="H30">
            <v>20000</v>
          </cell>
          <cell r="I30" t="str">
            <v>40.000.00</v>
          </cell>
          <cell r="J30">
            <v>20000</v>
          </cell>
          <cell r="K30" t="str">
            <v>Fondo General</v>
          </cell>
          <cell r="L30">
            <v>15</v>
          </cell>
          <cell r="M30">
            <v>2</v>
          </cell>
          <cell r="N30">
            <v>2</v>
          </cell>
          <cell r="O30">
            <v>4</v>
          </cell>
          <cell r="P30">
            <v>1</v>
          </cell>
          <cell r="Q30">
            <v>0</v>
          </cell>
        </row>
        <row r="31">
          <cell r="C31" t="str">
            <v>Salon</v>
          </cell>
          <cell r="D31">
            <v>4</v>
          </cell>
          <cell r="E31">
            <v>5000</v>
          </cell>
          <cell r="F31">
            <v>20000</v>
          </cell>
          <cell r="G31">
            <v>0</v>
          </cell>
          <cell r="H31">
            <v>5000</v>
          </cell>
          <cell r="I31" t="str">
            <v>10.000.00</v>
          </cell>
          <cell r="J31">
            <v>5000</v>
          </cell>
          <cell r="K31" t="str">
            <v>Fondo General</v>
          </cell>
          <cell r="L31">
            <v>15</v>
          </cell>
          <cell r="M31">
            <v>2</v>
          </cell>
          <cell r="N31">
            <v>2</v>
          </cell>
          <cell r="O31">
            <v>5</v>
          </cell>
          <cell r="P31">
            <v>1</v>
          </cell>
          <cell r="Q31">
            <v>1</v>
          </cell>
        </row>
        <row r="33">
          <cell r="K33" t="str">
            <v>Programado en el POA</v>
          </cell>
        </row>
        <row r="34">
          <cell r="A34" t="str">
            <v xml:space="preserve">Producto </v>
          </cell>
          <cell r="B34" t="str">
            <v>Descripción de Producto</v>
          </cell>
          <cell r="C34" t="str">
            <v xml:space="preserve">Unidad de medida            </v>
          </cell>
          <cell r="D34" t="str">
            <v xml:space="preserve">Medio de verificación                   </v>
          </cell>
          <cell r="E34" t="str">
            <v xml:space="preserve">Línea base                </v>
          </cell>
          <cell r="F34" t="str">
            <v xml:space="preserve">Meta total             </v>
          </cell>
          <cell r="G34" t="str">
            <v xml:space="preserve">Meta por trimestre                                                                                  </v>
          </cell>
          <cell r="K34" t="str">
            <v>Presupuesto</v>
          </cell>
        </row>
        <row r="36">
          <cell r="A36" t="str">
            <v>Evaluacion del Plan Nacional de Prevencion de Embarazos en Adolescentes Plan EA 2011 - 2016.</v>
          </cell>
          <cell r="B36" t="str">
            <v>Evaluacion, seguimiento y monitoreo con el subcomite interinstitucional de seguimiento al Plan EA 2011 - 2016.</v>
          </cell>
          <cell r="C36" t="str">
            <v>Informes</v>
          </cell>
          <cell r="D36" t="str">
            <v>Documentos y Fotos</v>
          </cell>
          <cell r="E36">
            <v>0</v>
          </cell>
          <cell r="F36">
            <v>40</v>
          </cell>
          <cell r="G36" t="str">
            <v>X</v>
          </cell>
          <cell r="H36" t="str">
            <v>X</v>
          </cell>
          <cell r="I36" t="str">
            <v>X</v>
          </cell>
          <cell r="J36" t="str">
            <v>X</v>
          </cell>
        </row>
        <row r="37">
          <cell r="A37" t="str">
            <v>Actividades y Atributos</v>
          </cell>
        </row>
        <row r="38">
          <cell r="A38" t="str">
            <v>Actividades</v>
          </cell>
          <cell r="B38" t="str">
            <v>Presupuesto por Actividad</v>
          </cell>
          <cell r="C38" t="str">
            <v>Insumos</v>
          </cell>
          <cell r="G38" t="str">
            <v>Inversion/Trimestre (RD $)</v>
          </cell>
          <cell r="K38" t="str">
            <v xml:space="preserve">Fuente de Financiamiento </v>
          </cell>
          <cell r="L38" t="str">
            <v xml:space="preserve">Est. Programática </v>
          </cell>
        </row>
        <row r="39">
          <cell r="C39" t="str">
            <v xml:space="preserve">Indentificación </v>
          </cell>
          <cell r="D39" t="str">
            <v>Cantidad</v>
          </cell>
          <cell r="E39" t="str">
            <v>Costo Unitario (RD$)</v>
          </cell>
          <cell r="F39" t="str">
            <v>Monto (RD$)</v>
          </cell>
          <cell r="G39" t="str">
            <v>Ene-Mar</v>
          </cell>
          <cell r="H39" t="str">
            <v>Abr-Jun</v>
          </cell>
          <cell r="I39" t="str">
            <v>Jul-Sept</v>
          </cell>
          <cell r="J39" t="str">
            <v>Oct-Dic</v>
          </cell>
          <cell r="L39" t="str">
            <v>Prog.</v>
          </cell>
          <cell r="M39" t="str">
            <v>Act.</v>
          </cell>
          <cell r="N39" t="str">
            <v>Objeto</v>
          </cell>
          <cell r="O39" t="str">
            <v>Cuenta</v>
          </cell>
          <cell r="P39" t="str">
            <v>Subcta.</v>
          </cell>
          <cell r="Q39" t="str">
            <v>Auxiliar</v>
          </cell>
        </row>
        <row r="40">
          <cell r="A40" t="str">
            <v>Evaluar las actividades realizadas por los Comites de Seguimiento  a las acciones del Plan de Prevencion de Embarazo en Adolescentes (PEA).   12 jornadas de evaluacion, monitoreo y seguimiento.</v>
          </cell>
          <cell r="B40">
            <v>100080</v>
          </cell>
          <cell r="C40" t="str">
            <v>Viaticos</v>
          </cell>
          <cell r="D40">
            <v>3</v>
          </cell>
          <cell r="E40">
            <v>0</v>
          </cell>
          <cell r="F40">
            <v>0</v>
          </cell>
          <cell r="G40">
            <v>0</v>
          </cell>
          <cell r="H40">
            <v>0</v>
          </cell>
          <cell r="I40">
            <v>0</v>
          </cell>
          <cell r="J40">
            <v>0</v>
          </cell>
          <cell r="K40" t="str">
            <v xml:space="preserve">Fondo General </v>
          </cell>
          <cell r="L40">
            <v>15</v>
          </cell>
          <cell r="M40">
            <v>0</v>
          </cell>
          <cell r="N40">
            <v>0</v>
          </cell>
          <cell r="O40">
            <v>0</v>
          </cell>
          <cell r="P40">
            <v>0</v>
          </cell>
          <cell r="Q40">
            <v>0</v>
          </cell>
        </row>
        <row r="41">
          <cell r="C41" t="str">
            <v>2 Tecnicos</v>
          </cell>
          <cell r="D41">
            <v>24</v>
          </cell>
          <cell r="E41">
            <v>1050</v>
          </cell>
          <cell r="F41">
            <v>25200</v>
          </cell>
          <cell r="G41">
            <v>0</v>
          </cell>
          <cell r="H41">
            <v>8400</v>
          </cell>
          <cell r="I41">
            <v>8400</v>
          </cell>
          <cell r="J41">
            <v>8400</v>
          </cell>
          <cell r="L41">
            <v>15</v>
          </cell>
          <cell r="M41">
            <v>2</v>
          </cell>
          <cell r="N41">
            <v>2</v>
          </cell>
          <cell r="O41">
            <v>3</v>
          </cell>
          <cell r="P41">
            <v>1</v>
          </cell>
          <cell r="Q41">
            <v>0</v>
          </cell>
        </row>
        <row r="42">
          <cell r="C42" t="str">
            <v>1 Chofer</v>
          </cell>
          <cell r="D42">
            <v>12</v>
          </cell>
          <cell r="E42">
            <v>1050</v>
          </cell>
          <cell r="F42">
            <v>12600</v>
          </cell>
          <cell r="G42">
            <v>0</v>
          </cell>
          <cell r="H42">
            <v>4200</v>
          </cell>
          <cell r="I42">
            <v>4200</v>
          </cell>
          <cell r="J42">
            <v>4200</v>
          </cell>
          <cell r="L42">
            <v>15</v>
          </cell>
          <cell r="M42">
            <v>2</v>
          </cell>
          <cell r="N42">
            <v>2</v>
          </cell>
          <cell r="O42">
            <v>3</v>
          </cell>
          <cell r="P42">
            <v>1</v>
          </cell>
          <cell r="Q42">
            <v>0</v>
          </cell>
        </row>
        <row r="43">
          <cell r="C43" t="str">
            <v>Combustible</v>
          </cell>
          <cell r="D43">
            <v>180</v>
          </cell>
          <cell r="E43">
            <v>150</v>
          </cell>
          <cell r="F43">
            <v>27000</v>
          </cell>
          <cell r="G43">
            <v>0</v>
          </cell>
          <cell r="H43">
            <v>9000</v>
          </cell>
          <cell r="I43">
            <v>9000</v>
          </cell>
          <cell r="J43">
            <v>9000</v>
          </cell>
          <cell r="L43">
            <v>15</v>
          </cell>
          <cell r="M43">
            <v>2</v>
          </cell>
          <cell r="N43">
            <v>3</v>
          </cell>
          <cell r="O43">
            <v>7</v>
          </cell>
          <cell r="P43">
            <v>1</v>
          </cell>
          <cell r="Q43" t="str">
            <v>0 2</v>
          </cell>
        </row>
        <row r="44">
          <cell r="C44" t="str">
            <v>Material Gastable</v>
          </cell>
          <cell r="D44">
            <v>0</v>
          </cell>
          <cell r="E44">
            <v>0</v>
          </cell>
          <cell r="F44">
            <v>0</v>
          </cell>
          <cell r="G44">
            <v>0</v>
          </cell>
          <cell r="H44">
            <v>0</v>
          </cell>
          <cell r="I44">
            <v>0</v>
          </cell>
          <cell r="J44">
            <v>0</v>
          </cell>
          <cell r="L44">
            <v>15</v>
          </cell>
          <cell r="M44">
            <v>0</v>
          </cell>
          <cell r="N44">
            <v>0</v>
          </cell>
          <cell r="O44">
            <v>0</v>
          </cell>
          <cell r="P44">
            <v>0</v>
          </cell>
          <cell r="Q44">
            <v>0</v>
          </cell>
        </row>
        <row r="45">
          <cell r="C45" t="str">
            <v>Carpetas con bolsillo</v>
          </cell>
          <cell r="D45">
            <v>360</v>
          </cell>
          <cell r="E45">
            <v>45</v>
          </cell>
          <cell r="F45">
            <v>16200</v>
          </cell>
          <cell r="G45">
            <v>0</v>
          </cell>
          <cell r="H45">
            <v>5400</v>
          </cell>
          <cell r="I45">
            <v>5400</v>
          </cell>
          <cell r="J45">
            <v>5400</v>
          </cell>
          <cell r="L45">
            <v>15</v>
          </cell>
          <cell r="M45">
            <v>2</v>
          </cell>
          <cell r="N45">
            <v>3</v>
          </cell>
          <cell r="O45">
            <v>9</v>
          </cell>
          <cell r="P45">
            <v>2</v>
          </cell>
          <cell r="Q45">
            <v>0</v>
          </cell>
        </row>
        <row r="46">
          <cell r="C46" t="str">
            <v>Lapiceros</v>
          </cell>
          <cell r="D46">
            <v>360</v>
          </cell>
          <cell r="E46">
            <v>8</v>
          </cell>
          <cell r="F46">
            <v>2880</v>
          </cell>
          <cell r="G46">
            <v>0</v>
          </cell>
          <cell r="H46">
            <v>960</v>
          </cell>
          <cell r="I46">
            <v>960</v>
          </cell>
          <cell r="J46">
            <v>960</v>
          </cell>
          <cell r="L46">
            <v>15</v>
          </cell>
          <cell r="M46">
            <v>2</v>
          </cell>
          <cell r="N46">
            <v>3</v>
          </cell>
          <cell r="O46">
            <v>9</v>
          </cell>
          <cell r="P46">
            <v>2</v>
          </cell>
          <cell r="Q46">
            <v>0</v>
          </cell>
        </row>
        <row r="47">
          <cell r="C47" t="str">
            <v>Libretas Rayadas</v>
          </cell>
          <cell r="D47">
            <v>360</v>
          </cell>
          <cell r="E47">
            <v>45</v>
          </cell>
          <cell r="F47">
            <v>16200</v>
          </cell>
          <cell r="G47">
            <v>0</v>
          </cell>
          <cell r="H47">
            <v>5400</v>
          </cell>
          <cell r="I47">
            <v>5400</v>
          </cell>
          <cell r="J47">
            <v>5400</v>
          </cell>
          <cell r="L47">
            <v>15</v>
          </cell>
          <cell r="M47">
            <v>2</v>
          </cell>
          <cell r="N47">
            <v>3</v>
          </cell>
          <cell r="O47">
            <v>9</v>
          </cell>
          <cell r="P47">
            <v>2</v>
          </cell>
          <cell r="Q47">
            <v>0</v>
          </cell>
        </row>
        <row r="49">
          <cell r="B49" t="str">
            <v xml:space="preserve">Producto y Sus  Atributos </v>
          </cell>
        </row>
        <row r="50">
          <cell r="A50" t="str">
            <v>Producto</v>
          </cell>
          <cell r="B50" t="str">
            <v>Descripción de Producto</v>
          </cell>
          <cell r="C50" t="str">
            <v xml:space="preserve">Unidad de Medida </v>
          </cell>
          <cell r="D50" t="str">
            <v xml:space="preserve">Medio de Verificación </v>
          </cell>
          <cell r="E50" t="str">
            <v xml:space="preserve">Línea Base </v>
          </cell>
          <cell r="F50" t="str">
            <v>Meta Total</v>
          </cell>
          <cell r="G50" t="str">
            <v>Meta por trimestre</v>
          </cell>
          <cell r="K50" t="str">
            <v>Presupuesto</v>
          </cell>
          <cell r="L50" t="str">
            <v>Riesgo(s)</v>
          </cell>
        </row>
        <row r="51">
          <cell r="G51" t="str">
            <v>Ene-Mar</v>
          </cell>
          <cell r="H51" t="str">
            <v>Abr-Jun</v>
          </cell>
          <cell r="I51" t="str">
            <v>Jul-Sept</v>
          </cell>
          <cell r="J51" t="str">
            <v>Oct-Dic</v>
          </cell>
        </row>
        <row r="53">
          <cell r="A53" t="str">
            <v xml:space="preserve">Creadas salas amiga de la Familia Lactante para Promover  los Derechos a la Salud de la Mujer </v>
          </cell>
          <cell r="B53" t="str">
            <v>Asumir el compromiso de Garantizar la practica de la lactancia materna en el espacio laboral como esta contemplado en la Ley.</v>
          </cell>
          <cell r="C53" t="str">
            <v>Instituciones con area de lactancia</v>
          </cell>
          <cell r="D53" t="str">
            <v>Espacio fisico</v>
          </cell>
          <cell r="E53">
            <v>3</v>
          </cell>
          <cell r="F53">
            <v>2</v>
          </cell>
          <cell r="G53">
            <v>0</v>
          </cell>
          <cell r="H53">
            <v>1</v>
          </cell>
          <cell r="I53">
            <v>1</v>
          </cell>
          <cell r="J53">
            <v>0</v>
          </cell>
          <cell r="K53">
            <v>358000</v>
          </cell>
          <cell r="L53" t="str">
            <v xml:space="preserve">*Burocracia Institucional </v>
          </cell>
        </row>
        <row r="54">
          <cell r="A54" t="str">
            <v>Actividades</v>
          </cell>
          <cell r="B54" t="str">
            <v>Presupuesto por Actividad</v>
          </cell>
          <cell r="C54" t="str">
            <v>Insumos</v>
          </cell>
          <cell r="G54" t="str">
            <v>Inversion/Trimestre (RD $)</v>
          </cell>
          <cell r="K54" t="str">
            <v xml:space="preserve">Fuente de Financiamiento </v>
          </cell>
          <cell r="L54" t="str">
            <v xml:space="preserve">Est. Programática </v>
          </cell>
        </row>
        <row r="55">
          <cell r="C55" t="str">
            <v xml:space="preserve">Indentificacion </v>
          </cell>
          <cell r="D55" t="str">
            <v>Cantidad</v>
          </cell>
          <cell r="E55" t="str">
            <v>Costo Unitario (RD$)</v>
          </cell>
          <cell r="F55" t="str">
            <v>Monto (RD$)</v>
          </cell>
          <cell r="G55" t="str">
            <v>Ene-Mar</v>
          </cell>
          <cell r="H55" t="str">
            <v>Abr-Jun</v>
          </cell>
          <cell r="I55" t="str">
            <v>Jul-Sept</v>
          </cell>
          <cell r="J55" t="str">
            <v>Oct-Dic</v>
          </cell>
          <cell r="L55" t="str">
            <v>Prog.</v>
          </cell>
          <cell r="M55" t="str">
            <v>Act.</v>
          </cell>
          <cell r="N55" t="str">
            <v>Objeto</v>
          </cell>
          <cell r="O55" t="str">
            <v>Cuenta</v>
          </cell>
          <cell r="P55" t="str">
            <v>Subcta.</v>
          </cell>
          <cell r="Q55" t="str">
            <v>Auxiliar</v>
          </cell>
        </row>
        <row r="56">
          <cell r="A56" t="str">
            <v xml:space="preserve"> asegurar  los derechos de la mujer que trabaja fuera del hogar a practicar la lactancia materna, mediante la implemetacion de Dos (2) lactarios uno en Santo Domingo y otro en la Provincia de Santiago.    Lactario en recinto Oficinas Gubernamentales Prof. Juan Bosch                                                                                                      Lactario en recinto Oficinas Gubernamentales Prof. Juan Bosch, Lactario Oficina Provincial de la Mujer (OPM) Santiago</v>
          </cell>
          <cell r="B56">
            <v>358000</v>
          </cell>
          <cell r="C56" t="str">
            <v>Sillones</v>
          </cell>
          <cell r="D56">
            <v>4</v>
          </cell>
          <cell r="E56">
            <v>15000</v>
          </cell>
          <cell r="F56">
            <v>60000</v>
          </cell>
          <cell r="H56">
            <v>2</v>
          </cell>
          <cell r="I56">
            <v>2</v>
          </cell>
          <cell r="K56" t="str">
            <v>Fondo General</v>
          </cell>
          <cell r="L56">
            <v>15</v>
          </cell>
          <cell r="M56">
            <v>2</v>
          </cell>
          <cell r="N56">
            <v>6</v>
          </cell>
          <cell r="O56">
            <v>1</v>
          </cell>
          <cell r="P56">
            <v>1</v>
          </cell>
          <cell r="Q56" t="str">
            <v>0 1</v>
          </cell>
        </row>
        <row r="57">
          <cell r="C57" t="str">
            <v>Neverita</v>
          </cell>
          <cell r="D57">
            <v>2</v>
          </cell>
          <cell r="E57">
            <v>10000</v>
          </cell>
          <cell r="F57">
            <v>20000</v>
          </cell>
          <cell r="H57">
            <v>1</v>
          </cell>
          <cell r="I57">
            <v>1</v>
          </cell>
          <cell r="L57">
            <v>15</v>
          </cell>
          <cell r="M57">
            <v>2</v>
          </cell>
          <cell r="N57">
            <v>6</v>
          </cell>
          <cell r="O57">
            <v>1</v>
          </cell>
          <cell r="P57">
            <v>9</v>
          </cell>
          <cell r="Q57">
            <v>0</v>
          </cell>
        </row>
        <row r="58">
          <cell r="C58" t="str">
            <v>Ordeñadores</v>
          </cell>
          <cell r="D58">
            <v>4</v>
          </cell>
          <cell r="E58">
            <v>7000</v>
          </cell>
          <cell r="F58">
            <v>28000</v>
          </cell>
          <cell r="H58">
            <v>2</v>
          </cell>
          <cell r="I58">
            <v>2</v>
          </cell>
          <cell r="L58">
            <v>15</v>
          </cell>
          <cell r="M58">
            <v>2</v>
          </cell>
          <cell r="N58">
            <v>3</v>
          </cell>
          <cell r="O58">
            <v>4</v>
          </cell>
          <cell r="P58">
            <v>1</v>
          </cell>
        </row>
        <row r="59">
          <cell r="C59" t="str">
            <v xml:space="preserve">copas  desechables para extractor todas las tallas </v>
          </cell>
          <cell r="D59">
            <v>500</v>
          </cell>
          <cell r="E59">
            <v>500</v>
          </cell>
          <cell r="F59">
            <v>250000</v>
          </cell>
          <cell r="H59">
            <v>250</v>
          </cell>
          <cell r="I59">
            <v>250</v>
          </cell>
          <cell r="L59">
            <v>15</v>
          </cell>
          <cell r="M59">
            <v>2</v>
          </cell>
          <cell r="N59">
            <v>3</v>
          </cell>
          <cell r="O59">
            <v>4</v>
          </cell>
          <cell r="P59">
            <v>1</v>
          </cell>
        </row>
        <row r="60">
          <cell r="A60" t="str">
            <v xml:space="preserve">Producto y sus  Atributos </v>
          </cell>
        </row>
        <row r="61">
          <cell r="A61" t="str">
            <v>Producto</v>
          </cell>
          <cell r="B61" t="str">
            <v>Descripción de Producto</v>
          </cell>
          <cell r="C61" t="str">
            <v xml:space="preserve">Unidad de Medida </v>
          </cell>
          <cell r="D61" t="str">
            <v xml:space="preserve">Medio de Verificación </v>
          </cell>
          <cell r="E61" t="str">
            <v xml:space="preserve">Línea Base </v>
          </cell>
          <cell r="F61" t="str">
            <v>Meta Total</v>
          </cell>
          <cell r="G61" t="str">
            <v>Meta por trimestre</v>
          </cell>
          <cell r="K61" t="str">
            <v>Presupuesto</v>
          </cell>
          <cell r="L61" t="str">
            <v>Riesgo(s)</v>
          </cell>
        </row>
        <row r="62">
          <cell r="G62" t="str">
            <v>Ene-Mar</v>
          </cell>
          <cell r="H62" t="str">
            <v>Abr-Jun</v>
          </cell>
          <cell r="I62" t="str">
            <v>Jul-Sept</v>
          </cell>
          <cell r="J62" t="str">
            <v>Oct-Dic</v>
          </cell>
        </row>
        <row r="63">
          <cell r="A63" t="str">
            <v xml:space="preserve">Fortalecido del programa de Promocion de los derechos a la salud integral de la mujer </v>
          </cell>
          <cell r="B63" t="str">
            <v>Fortalecer el Programa de Promocion de los Derechos de la Mujer, conociendo la expereincia del Centro de Nacional de Educacion Sexual (CENESEX) de   Cuba</v>
          </cell>
          <cell r="C63" t="str">
            <v>informes</v>
          </cell>
          <cell r="D63" t="str">
            <v>Matriculacion</v>
          </cell>
          <cell r="E63">
            <v>1</v>
          </cell>
          <cell r="F63">
            <v>1</v>
          </cell>
          <cell r="I63">
            <v>1</v>
          </cell>
          <cell r="K63">
            <v>515000</v>
          </cell>
        </row>
        <row r="67">
          <cell r="A67" t="str">
            <v xml:space="preserve">Actividades y sus  Atributos </v>
          </cell>
        </row>
        <row r="68">
          <cell r="A68" t="str">
            <v>Actividades</v>
          </cell>
          <cell r="B68" t="str">
            <v>Presupuesto por Actividad</v>
          </cell>
          <cell r="C68" t="str">
            <v>Insumos</v>
          </cell>
          <cell r="G68" t="str">
            <v>Inversion/Trimestre (RD $)</v>
          </cell>
          <cell r="K68" t="str">
            <v xml:space="preserve">Fuente de Financiamiento </v>
          </cell>
          <cell r="L68" t="str">
            <v xml:space="preserve">Est. Programática </v>
          </cell>
        </row>
        <row r="69">
          <cell r="C69" t="str">
            <v xml:space="preserve">Indentificacion </v>
          </cell>
          <cell r="D69" t="str">
            <v>Cantidad</v>
          </cell>
          <cell r="E69" t="str">
            <v>Costo Unitario (RD$)</v>
          </cell>
          <cell r="F69" t="str">
            <v>Monto (RD$)</v>
          </cell>
          <cell r="G69" t="str">
            <v>Ene-Mar</v>
          </cell>
          <cell r="H69" t="str">
            <v>Abr-Jun</v>
          </cell>
          <cell r="I69" t="str">
            <v>Jul-Sept</v>
          </cell>
          <cell r="J69" t="str">
            <v>Oct-Dic</v>
          </cell>
          <cell r="L69" t="str">
            <v>Prog.</v>
          </cell>
          <cell r="M69" t="str">
            <v>Act.</v>
          </cell>
          <cell r="N69" t="str">
            <v>Objeto</v>
          </cell>
          <cell r="O69" t="str">
            <v>Cuenta</v>
          </cell>
          <cell r="P69" t="str">
            <v>Subcta.</v>
          </cell>
          <cell r="Q69" t="str">
            <v>Auxiliar</v>
          </cell>
        </row>
        <row r="70">
          <cell r="A70" t="str">
            <v>Viaje de Intercambio  Comisión de Direccion de Salud del Ministerio de la Mujer de la Rep. Dom. al Centro de Nacional de Educacion Sexual (CENESEX) de   Cuba</v>
          </cell>
          <cell r="B70">
            <v>515000</v>
          </cell>
          <cell r="C70" t="str">
            <v>Pasaje Aereo</v>
          </cell>
          <cell r="D70">
            <v>5</v>
          </cell>
          <cell r="E70">
            <v>25000</v>
          </cell>
          <cell r="F70">
            <v>125000</v>
          </cell>
          <cell r="H70">
            <v>0</v>
          </cell>
          <cell r="I70">
            <v>125000</v>
          </cell>
          <cell r="K70" t="str">
            <v>Fondo General</v>
          </cell>
          <cell r="L70">
            <v>15</v>
          </cell>
          <cell r="M70">
            <v>2</v>
          </cell>
          <cell r="N70">
            <v>2</v>
          </cell>
          <cell r="O70">
            <v>4</v>
          </cell>
          <cell r="P70">
            <v>1</v>
          </cell>
          <cell r="Q70">
            <v>0</v>
          </cell>
        </row>
        <row r="71">
          <cell r="C71" t="str">
            <v>Alojamiento</v>
          </cell>
          <cell r="D71">
            <v>5</v>
          </cell>
          <cell r="E71">
            <v>16000</v>
          </cell>
          <cell r="F71">
            <v>80000</v>
          </cell>
          <cell r="I71">
            <v>80000</v>
          </cell>
          <cell r="L71">
            <v>15</v>
          </cell>
          <cell r="M71">
            <v>2</v>
          </cell>
          <cell r="N71">
            <v>1</v>
          </cell>
          <cell r="O71">
            <v>3</v>
          </cell>
          <cell r="P71">
            <v>1</v>
          </cell>
          <cell r="Q71" t="str">
            <v>0 2</v>
          </cell>
        </row>
        <row r="72">
          <cell r="C72" t="str">
            <v>Viaticos</v>
          </cell>
          <cell r="D72">
            <v>5</v>
          </cell>
          <cell r="E72">
            <v>16000</v>
          </cell>
          <cell r="F72">
            <v>80000</v>
          </cell>
          <cell r="I72">
            <v>80000</v>
          </cell>
          <cell r="L72">
            <v>15</v>
          </cell>
          <cell r="M72">
            <v>2</v>
          </cell>
          <cell r="N72">
            <v>2</v>
          </cell>
          <cell r="O72">
            <v>3</v>
          </cell>
          <cell r="P72">
            <v>2</v>
          </cell>
          <cell r="Q72">
            <v>0</v>
          </cell>
        </row>
        <row r="73">
          <cell r="C73" t="str">
            <v>Matrucula</v>
          </cell>
          <cell r="D73">
            <v>5</v>
          </cell>
          <cell r="E73">
            <v>46000</v>
          </cell>
          <cell r="F73">
            <v>230000</v>
          </cell>
          <cell r="I73">
            <v>230000</v>
          </cell>
          <cell r="L73">
            <v>15</v>
          </cell>
          <cell r="M73">
            <v>2</v>
          </cell>
          <cell r="N73">
            <v>4</v>
          </cell>
          <cell r="O73">
            <v>1</v>
          </cell>
          <cell r="P73">
            <v>4</v>
          </cell>
          <cell r="Q73" t="str">
            <v>0 2</v>
          </cell>
        </row>
        <row r="75">
          <cell r="A75" t="str">
            <v xml:space="preserve">Producto y sus  Atributos </v>
          </cell>
        </row>
        <row r="76">
          <cell r="A76" t="str">
            <v>Producto</v>
          </cell>
          <cell r="B76" t="str">
            <v>Descripción de Producto</v>
          </cell>
          <cell r="C76" t="str">
            <v xml:space="preserve">Unidad de Medida </v>
          </cell>
          <cell r="D76" t="str">
            <v xml:space="preserve">Medio de Verificación </v>
          </cell>
          <cell r="E76" t="str">
            <v xml:space="preserve">Línea Base </v>
          </cell>
          <cell r="F76" t="str">
            <v>Meta Total</v>
          </cell>
          <cell r="G76" t="str">
            <v>Meta por trimestre</v>
          </cell>
          <cell r="K76" t="str">
            <v>Presupuesto</v>
          </cell>
          <cell r="L76" t="str">
            <v>Riesgo(s)</v>
          </cell>
        </row>
        <row r="77">
          <cell r="G77" t="str">
            <v>Ene-Mar</v>
          </cell>
          <cell r="H77" t="str">
            <v>Abr-Jun</v>
          </cell>
          <cell r="I77" t="str">
            <v>Jul-Sept</v>
          </cell>
          <cell r="J77" t="str">
            <v>Oct-Dic</v>
          </cell>
        </row>
        <row r="78">
          <cell r="A78" t="str">
            <v xml:space="preserve">Campaña de Sensibilizacion </v>
          </cell>
          <cell r="B78" t="str">
            <v>Jornadas de Movilizacion Social con los Temas de las Fechas Claves en Materia de Salud en las Oficinas Provinciales y Municipales de la Mujer en Coordinacion con la Direccion de OPM.</v>
          </cell>
          <cell r="C78" t="str">
            <v xml:space="preserve"> Jornadas</v>
          </cell>
          <cell r="D78" t="str">
            <v>Fotos y Listados de Participacion</v>
          </cell>
          <cell r="E78">
            <v>0</v>
          </cell>
          <cell r="F78">
            <v>17</v>
          </cell>
          <cell r="G78">
            <v>1</v>
          </cell>
          <cell r="H78">
            <v>5</v>
          </cell>
          <cell r="I78">
            <v>5</v>
          </cell>
          <cell r="J78">
            <v>6</v>
          </cell>
          <cell r="K78">
            <v>1041120</v>
          </cell>
        </row>
        <row r="80">
          <cell r="A80" t="str">
            <v xml:space="preserve">Actividades y sus  Atributos </v>
          </cell>
        </row>
        <row r="81">
          <cell r="A81" t="str">
            <v>Actividades</v>
          </cell>
          <cell r="B81" t="str">
            <v>Presupuesto por Actividad</v>
          </cell>
          <cell r="C81" t="str">
            <v>Insumos</v>
          </cell>
          <cell r="G81" t="str">
            <v>Inversion/Trimestre (RD $)</v>
          </cell>
          <cell r="K81" t="str">
            <v xml:space="preserve">Fuente de Financiamiento </v>
          </cell>
          <cell r="L81" t="str">
            <v xml:space="preserve">Est. Programática </v>
          </cell>
        </row>
        <row r="82">
          <cell r="C82" t="str">
            <v xml:space="preserve">Indentificacion </v>
          </cell>
          <cell r="D82" t="str">
            <v>Cantidad</v>
          </cell>
          <cell r="E82" t="str">
            <v>Costo Unitario (RD$)</v>
          </cell>
          <cell r="F82" t="str">
            <v>Monto (RD$)</v>
          </cell>
          <cell r="G82" t="str">
            <v>Ene-Mar</v>
          </cell>
          <cell r="H82" t="str">
            <v>Abr-Jun</v>
          </cell>
          <cell r="I82" t="str">
            <v>Jul-Sept</v>
          </cell>
          <cell r="J82" t="str">
            <v>Oct-Dic</v>
          </cell>
          <cell r="L82" t="str">
            <v>Prog.</v>
          </cell>
          <cell r="M82" t="str">
            <v>Act.</v>
          </cell>
          <cell r="N82" t="str">
            <v>Objeto</v>
          </cell>
          <cell r="O82" t="str">
            <v>Cuenta</v>
          </cell>
          <cell r="P82" t="str">
            <v>Subcta.</v>
          </cell>
          <cell r="Q82" t="str">
            <v>Auxiliar</v>
          </cell>
        </row>
        <row r="83">
          <cell r="A83" t="str">
            <v>Jornadas de Movilización Social en las Oficinas Provinciales y Municipales de la Mujer en Coordinacion con la Direccion de OPM. Fechas Claves: 8 de Marzo dia Internacional de la Mujer</v>
          </cell>
          <cell r="B83">
            <v>748800</v>
          </cell>
          <cell r="C83" t="str">
            <v xml:space="preserve">(9) Fardos de Agua (24/1)  </v>
          </cell>
          <cell r="D83">
            <v>468</v>
          </cell>
          <cell r="E83">
            <v>320</v>
          </cell>
          <cell r="F83">
            <v>149760</v>
          </cell>
          <cell r="G83">
            <v>149760</v>
          </cell>
          <cell r="H83">
            <v>149760</v>
          </cell>
          <cell r="I83">
            <v>149760</v>
          </cell>
          <cell r="J83">
            <v>299520</v>
          </cell>
          <cell r="K83" t="str">
            <v>Fondo General</v>
          </cell>
          <cell r="L83">
            <v>15</v>
          </cell>
          <cell r="M83">
            <v>2</v>
          </cell>
          <cell r="N83">
            <v>3</v>
          </cell>
          <cell r="O83">
            <v>1</v>
          </cell>
          <cell r="P83">
            <v>1</v>
          </cell>
          <cell r="Q83" t="str">
            <v>0 1</v>
          </cell>
        </row>
        <row r="87">
          <cell r="A87" t="str">
            <v>Jornadas de Movilización Social en las Oficinas Provinciales y Municipales de la Mujer en Coordinacion con la Direccion de OPM. Fechas Claves: 7 de Abril dia Mundial de la Salud</v>
          </cell>
          <cell r="C87" t="str">
            <v xml:space="preserve">(9) Fardos de Agua (24/1) </v>
          </cell>
          <cell r="D87">
            <v>468</v>
          </cell>
          <cell r="E87">
            <v>320</v>
          </cell>
          <cell r="F87">
            <v>149760</v>
          </cell>
          <cell r="L87">
            <v>15</v>
          </cell>
          <cell r="M87">
            <v>2</v>
          </cell>
          <cell r="N87">
            <v>3</v>
          </cell>
          <cell r="O87">
            <v>1</v>
          </cell>
          <cell r="P87">
            <v>1</v>
          </cell>
          <cell r="Q87" t="str">
            <v>0 1</v>
          </cell>
        </row>
        <row r="91">
          <cell r="A91" t="str">
            <v>Jornadas de Movilizacion Social en las Oficinas Provinciales y Municipales de la Mujer en Coordinacion con la Direccion de OPM. Fechas Claves: 26 de Septiembre dia Mundial de Prevencion de Embarazo en Adolescentes</v>
          </cell>
          <cell r="C91" t="str">
            <v xml:space="preserve">(9) Fardos de Agua (24/1) </v>
          </cell>
          <cell r="D91">
            <v>468</v>
          </cell>
          <cell r="E91">
            <v>320</v>
          </cell>
          <cell r="F91">
            <v>149760</v>
          </cell>
          <cell r="L91">
            <v>15</v>
          </cell>
          <cell r="M91">
            <v>2</v>
          </cell>
          <cell r="N91">
            <v>3</v>
          </cell>
          <cell r="O91">
            <v>1</v>
          </cell>
          <cell r="P91">
            <v>1</v>
          </cell>
          <cell r="Q91" t="str">
            <v>0 1</v>
          </cell>
        </row>
        <row r="95">
          <cell r="A95" t="str">
            <v>Jornadas de Movilizacion Social en las Oficinas Provinciales y Municipales de la Mujer en Coordinacion con la Direccion de OPM. Fechas Claves: 19 de Octubre dia Internacional de Prevencion de Cancer de Mama</v>
          </cell>
          <cell r="C95" t="str">
            <v xml:space="preserve">(9) Fardos de Agua (24/1) </v>
          </cell>
          <cell r="D95">
            <v>468</v>
          </cell>
          <cell r="E95">
            <v>320</v>
          </cell>
          <cell r="F95">
            <v>149760</v>
          </cell>
          <cell r="L95">
            <v>15</v>
          </cell>
          <cell r="M95">
            <v>2</v>
          </cell>
          <cell r="N95">
            <v>3</v>
          </cell>
          <cell r="O95">
            <v>1</v>
          </cell>
          <cell r="P95">
            <v>1</v>
          </cell>
          <cell r="Q95" t="str">
            <v>0 1</v>
          </cell>
        </row>
        <row r="99">
          <cell r="A99" t="str">
            <v>Jornadas de Movilizacion Social en las Oficinas Provinciales y Municipales de la Mujer en Coordinacion con la Direccion de OPM. Fechas Claves: 1 de Diciembre dia Mundial de Prevencion de Sida</v>
          </cell>
          <cell r="C99" t="str">
            <v xml:space="preserve">(9) Fardos de Agua (24/1) </v>
          </cell>
          <cell r="D99">
            <v>468</v>
          </cell>
          <cell r="E99">
            <v>320</v>
          </cell>
          <cell r="F99">
            <v>149760</v>
          </cell>
          <cell r="L99">
            <v>15</v>
          </cell>
          <cell r="M99">
            <v>2</v>
          </cell>
          <cell r="N99">
            <v>3</v>
          </cell>
          <cell r="O99">
            <v>1</v>
          </cell>
          <cell r="P99">
            <v>1</v>
          </cell>
          <cell r="Q99" t="str">
            <v>0 1</v>
          </cell>
        </row>
        <row r="103">
          <cell r="H103" t="str">
            <v>x</v>
          </cell>
          <cell r="I103" t="str">
            <v>x</v>
          </cell>
          <cell r="J103" t="str">
            <v>x</v>
          </cell>
        </row>
        <row r="104">
          <cell r="A104" t="str">
            <v>12 Jornadas de Sensibilizacion Sobre La Prevencion de Todas las Condiciones de Salud con Enfasis en la salud Sexual y Salud reproductiva a las Mujeres Victimas de Violencia Usuarias de Casas de Acogida en Santo Domingo, Region Norte y Region Este,              (20 participantes por jornadas en las provincias)</v>
          </cell>
          <cell r="B104">
            <v>292320</v>
          </cell>
          <cell r="C104" t="str">
            <v>Viaticos</v>
          </cell>
          <cell r="K104" t="str">
            <v>Fondo General</v>
          </cell>
        </row>
        <row r="105">
          <cell r="C105" t="str">
            <v>2 Tecnicas</v>
          </cell>
          <cell r="D105">
            <v>24</v>
          </cell>
          <cell r="E105">
            <v>1050</v>
          </cell>
          <cell r="F105">
            <v>25200</v>
          </cell>
          <cell r="H105">
            <v>8400</v>
          </cell>
          <cell r="I105">
            <v>8400</v>
          </cell>
          <cell r="J105">
            <v>8400</v>
          </cell>
          <cell r="L105">
            <v>15</v>
          </cell>
          <cell r="M105">
            <v>2</v>
          </cell>
          <cell r="N105">
            <v>2</v>
          </cell>
          <cell r="O105">
            <v>3</v>
          </cell>
          <cell r="P105">
            <v>1</v>
          </cell>
        </row>
        <row r="106">
          <cell r="C106" t="str">
            <v>1 chofer</v>
          </cell>
          <cell r="D106">
            <v>12</v>
          </cell>
          <cell r="E106">
            <v>1050</v>
          </cell>
          <cell r="F106">
            <v>12600</v>
          </cell>
          <cell r="H106">
            <v>2100</v>
          </cell>
          <cell r="I106">
            <v>2100</v>
          </cell>
          <cell r="J106">
            <v>2100</v>
          </cell>
          <cell r="L106">
            <v>15</v>
          </cell>
          <cell r="M106">
            <v>2</v>
          </cell>
          <cell r="N106">
            <v>2</v>
          </cell>
          <cell r="O106">
            <v>3</v>
          </cell>
          <cell r="P106">
            <v>1</v>
          </cell>
        </row>
        <row r="107">
          <cell r="C107" t="str">
            <v>Combustible</v>
          </cell>
          <cell r="D107">
            <v>180</v>
          </cell>
          <cell r="E107">
            <v>150</v>
          </cell>
          <cell r="F107">
            <v>27000</v>
          </cell>
          <cell r="H107">
            <v>9000</v>
          </cell>
          <cell r="I107">
            <v>9000</v>
          </cell>
          <cell r="J107">
            <v>9000</v>
          </cell>
          <cell r="L107">
            <v>15</v>
          </cell>
          <cell r="M107">
            <v>2</v>
          </cell>
          <cell r="N107">
            <v>3</v>
          </cell>
          <cell r="O107">
            <v>7</v>
          </cell>
          <cell r="P107">
            <v>1</v>
          </cell>
          <cell r="Q107" t="str">
            <v>0 2</v>
          </cell>
        </row>
        <row r="108">
          <cell r="C108" t="str">
            <v>Material Gastable</v>
          </cell>
          <cell r="L108">
            <v>15</v>
          </cell>
        </row>
        <row r="109">
          <cell r="C109" t="str">
            <v>Carpetas de Bolsillo</v>
          </cell>
          <cell r="D109">
            <v>240</v>
          </cell>
          <cell r="E109">
            <v>45</v>
          </cell>
          <cell r="F109">
            <v>10800</v>
          </cell>
          <cell r="H109">
            <v>3600</v>
          </cell>
          <cell r="I109">
            <v>3600</v>
          </cell>
          <cell r="J109">
            <v>3600</v>
          </cell>
          <cell r="L109">
            <v>15</v>
          </cell>
          <cell r="M109">
            <v>2</v>
          </cell>
          <cell r="N109">
            <v>3</v>
          </cell>
          <cell r="O109">
            <v>9</v>
          </cell>
          <cell r="P109">
            <v>2</v>
          </cell>
        </row>
        <row r="110">
          <cell r="C110" t="str">
            <v>Lapiceros</v>
          </cell>
          <cell r="D110">
            <v>240</v>
          </cell>
          <cell r="E110">
            <v>8</v>
          </cell>
          <cell r="F110">
            <v>1920</v>
          </cell>
          <cell r="H110">
            <v>640</v>
          </cell>
          <cell r="I110">
            <v>640</v>
          </cell>
          <cell r="J110">
            <v>640</v>
          </cell>
          <cell r="L110">
            <v>15</v>
          </cell>
          <cell r="M110">
            <v>2</v>
          </cell>
          <cell r="N110">
            <v>3</v>
          </cell>
          <cell r="O110">
            <v>9</v>
          </cell>
          <cell r="P110">
            <v>2</v>
          </cell>
        </row>
        <row r="111">
          <cell r="C111" t="str">
            <v>Libretas Rayadas</v>
          </cell>
          <cell r="D111">
            <v>240</v>
          </cell>
          <cell r="E111">
            <v>45</v>
          </cell>
          <cell r="F111">
            <v>10800</v>
          </cell>
          <cell r="H111">
            <v>3600</v>
          </cell>
          <cell r="I111">
            <v>3600</v>
          </cell>
          <cell r="J111">
            <v>3600</v>
          </cell>
          <cell r="L111">
            <v>15</v>
          </cell>
          <cell r="M111">
            <v>2</v>
          </cell>
          <cell r="N111">
            <v>3</v>
          </cell>
          <cell r="O111">
            <v>9</v>
          </cell>
          <cell r="P111">
            <v>2</v>
          </cell>
        </row>
        <row r="112">
          <cell r="C112" t="str">
            <v>Refrigerios</v>
          </cell>
          <cell r="D112">
            <v>240</v>
          </cell>
          <cell r="E112">
            <v>175</v>
          </cell>
          <cell r="F112">
            <v>42000</v>
          </cell>
          <cell r="H112">
            <v>14000</v>
          </cell>
          <cell r="I112">
            <v>14000</v>
          </cell>
          <cell r="J112">
            <v>14000</v>
          </cell>
          <cell r="L112">
            <v>15</v>
          </cell>
          <cell r="M112">
            <v>2</v>
          </cell>
          <cell r="N112">
            <v>3</v>
          </cell>
          <cell r="O112">
            <v>1</v>
          </cell>
          <cell r="P112">
            <v>1</v>
          </cell>
          <cell r="Q112" t="str">
            <v>0 1</v>
          </cell>
        </row>
        <row r="113">
          <cell r="C113" t="str">
            <v>Almuerzos</v>
          </cell>
          <cell r="D113">
            <v>240</v>
          </cell>
          <cell r="E113">
            <v>425</v>
          </cell>
          <cell r="F113">
            <v>102000</v>
          </cell>
          <cell r="H113">
            <v>34000</v>
          </cell>
          <cell r="I113">
            <v>34000</v>
          </cell>
          <cell r="J113">
            <v>34000</v>
          </cell>
          <cell r="L113">
            <v>15</v>
          </cell>
          <cell r="M113">
            <v>2</v>
          </cell>
          <cell r="N113">
            <v>3</v>
          </cell>
          <cell r="O113">
            <v>1</v>
          </cell>
          <cell r="P113">
            <v>1</v>
          </cell>
          <cell r="Q113" t="str">
            <v>0 1</v>
          </cell>
        </row>
        <row r="114">
          <cell r="C114" t="str">
            <v>Salon</v>
          </cell>
          <cell r="D114">
            <v>12</v>
          </cell>
          <cell r="E114">
            <v>5000</v>
          </cell>
          <cell r="F114">
            <v>60000</v>
          </cell>
          <cell r="H114">
            <v>20000</v>
          </cell>
          <cell r="I114">
            <v>20000</v>
          </cell>
          <cell r="J114">
            <v>20000</v>
          </cell>
          <cell r="L114">
            <v>15</v>
          </cell>
          <cell r="M114">
            <v>2</v>
          </cell>
          <cell r="N114">
            <v>2</v>
          </cell>
          <cell r="O114">
            <v>5</v>
          </cell>
          <cell r="P114">
            <v>1</v>
          </cell>
          <cell r="Q114" t="str">
            <v>0 1</v>
          </cell>
        </row>
        <row r="116">
          <cell r="A116" t="str">
            <v xml:space="preserve">Producto y sus  Atributos </v>
          </cell>
        </row>
        <row r="117">
          <cell r="A117" t="str">
            <v>Producto</v>
          </cell>
          <cell r="B117" t="str">
            <v>Descripción de Producto</v>
          </cell>
          <cell r="C117" t="str">
            <v xml:space="preserve">Unidad de Medida </v>
          </cell>
          <cell r="D117" t="str">
            <v xml:space="preserve">Medio de Verificación </v>
          </cell>
          <cell r="E117" t="str">
            <v xml:space="preserve">Línea Base </v>
          </cell>
          <cell r="F117" t="str">
            <v>Meta Total</v>
          </cell>
          <cell r="G117" t="str">
            <v>Meta por trimestre</v>
          </cell>
          <cell r="K117" t="str">
            <v>Presupuesto</v>
          </cell>
          <cell r="L117" t="str">
            <v>Riesgo(s)</v>
          </cell>
        </row>
        <row r="118">
          <cell r="G118" t="str">
            <v>Ene-Mar</v>
          </cell>
          <cell r="H118" t="str">
            <v>Abr-Jun</v>
          </cell>
          <cell r="I118" t="str">
            <v>Jul-Sept</v>
          </cell>
          <cell r="J118" t="str">
            <v>Oct-Dic</v>
          </cell>
        </row>
        <row r="119">
          <cell r="A119" t="str">
            <v>Reproducción de Materiales Educativos</v>
          </cell>
          <cell r="B119" t="str">
            <v>Materiales Educativos a Reproducir para afianzar el fortalecimeinto del programa de Promocion de los Derechos a la Salud Integral de las Mujeres</v>
          </cell>
          <cell r="C119" t="str">
            <v>Documentos</v>
          </cell>
          <cell r="D119" t="str">
            <v>Impresiones</v>
          </cell>
          <cell r="F119">
            <v>9000</v>
          </cell>
          <cell r="H119" t="str">
            <v>x</v>
          </cell>
          <cell r="K119">
            <v>378000</v>
          </cell>
        </row>
        <row r="121">
          <cell r="A121" t="str">
            <v xml:space="preserve">Actividades y sus  Atributos </v>
          </cell>
        </row>
        <row r="122">
          <cell r="A122" t="str">
            <v>Actividades</v>
          </cell>
          <cell r="B122" t="str">
            <v>Presupuesto por Actividad</v>
          </cell>
          <cell r="C122" t="str">
            <v>Insumos</v>
          </cell>
          <cell r="G122" t="str">
            <v>Inversion/Trimestre (RD $)</v>
          </cell>
          <cell r="K122" t="str">
            <v xml:space="preserve">Fuente de Financiamiento </v>
          </cell>
          <cell r="L122" t="str">
            <v xml:space="preserve">Est. Programática </v>
          </cell>
        </row>
        <row r="123">
          <cell r="C123" t="str">
            <v xml:space="preserve">Indentificacion </v>
          </cell>
          <cell r="D123" t="str">
            <v>Cantidad</v>
          </cell>
          <cell r="E123" t="str">
            <v>Costo Unitario (RD$)</v>
          </cell>
          <cell r="F123" t="str">
            <v>Monto (RD$)</v>
          </cell>
          <cell r="G123" t="str">
            <v>Ene-Mar</v>
          </cell>
          <cell r="H123" t="str">
            <v>Abr-Jun</v>
          </cell>
          <cell r="I123" t="str">
            <v>Jul-Sept</v>
          </cell>
          <cell r="J123" t="str">
            <v>Oct-Dic</v>
          </cell>
          <cell r="L123" t="str">
            <v>Prog.</v>
          </cell>
          <cell r="M123" t="str">
            <v>Act.</v>
          </cell>
          <cell r="N123" t="str">
            <v>Objeto</v>
          </cell>
          <cell r="O123" t="str">
            <v>Cuenta</v>
          </cell>
          <cell r="P123" t="str">
            <v>Subcta.</v>
          </cell>
          <cell r="Q123" t="str">
            <v>Auxiliar</v>
          </cell>
        </row>
        <row r="124">
          <cell r="A124" t="str">
            <v>Revisión y Reprodución de Materiales Educativos</v>
          </cell>
          <cell r="B124">
            <v>378000</v>
          </cell>
          <cell r="C124" t="str">
            <v>Hoja Informativa Cancer de Mama</v>
          </cell>
          <cell r="D124">
            <v>1500</v>
          </cell>
          <cell r="E124">
            <v>12</v>
          </cell>
          <cell r="F124">
            <v>18000</v>
          </cell>
          <cell r="H124">
            <v>18000</v>
          </cell>
          <cell r="K124" t="str">
            <v>Fondo General</v>
          </cell>
          <cell r="L124">
            <v>15</v>
          </cell>
          <cell r="M124">
            <v>0</v>
          </cell>
          <cell r="N124">
            <v>2</v>
          </cell>
          <cell r="O124">
            <v>2</v>
          </cell>
          <cell r="P124">
            <v>2</v>
          </cell>
          <cell r="Q124">
            <v>2</v>
          </cell>
        </row>
        <row r="125">
          <cell r="C125" t="str">
            <v>Cartillas comunitarias Mujer y VIH</v>
          </cell>
          <cell r="D125">
            <v>1500</v>
          </cell>
          <cell r="E125">
            <v>100</v>
          </cell>
          <cell r="F125">
            <v>150000</v>
          </cell>
          <cell r="H125">
            <v>150000</v>
          </cell>
          <cell r="L125">
            <v>15</v>
          </cell>
          <cell r="M125">
            <v>0</v>
          </cell>
          <cell r="N125">
            <v>2</v>
          </cell>
          <cell r="O125">
            <v>2</v>
          </cell>
          <cell r="P125">
            <v>2</v>
          </cell>
          <cell r="Q125">
            <v>2</v>
          </cell>
        </row>
        <row r="126">
          <cell r="C126" t="str">
            <v xml:space="preserve">Cuardernillos Autoestima </v>
          </cell>
          <cell r="D126">
            <v>1500</v>
          </cell>
          <cell r="E126">
            <v>40</v>
          </cell>
          <cell r="F126">
            <v>60000</v>
          </cell>
          <cell r="H126">
            <v>60000</v>
          </cell>
          <cell r="L126">
            <v>15</v>
          </cell>
          <cell r="M126">
            <v>0</v>
          </cell>
          <cell r="N126">
            <v>2</v>
          </cell>
          <cell r="O126">
            <v>2</v>
          </cell>
          <cell r="P126">
            <v>2</v>
          </cell>
          <cell r="Q126">
            <v>2</v>
          </cell>
        </row>
        <row r="127">
          <cell r="C127" t="str">
            <v>Cuardernillos Papanicolao</v>
          </cell>
          <cell r="D127">
            <v>1500</v>
          </cell>
          <cell r="E127">
            <v>40</v>
          </cell>
          <cell r="F127">
            <v>60000</v>
          </cell>
          <cell r="H127">
            <v>60000</v>
          </cell>
          <cell r="L127">
            <v>15</v>
          </cell>
          <cell r="M127">
            <v>0</v>
          </cell>
          <cell r="N127">
            <v>2</v>
          </cell>
          <cell r="O127">
            <v>2</v>
          </cell>
          <cell r="P127">
            <v>2</v>
          </cell>
          <cell r="Q127">
            <v>2</v>
          </cell>
        </row>
        <row r="128">
          <cell r="C128" t="str">
            <v>Hoja Informativa Genero Salud Sexual y Reproductiva</v>
          </cell>
          <cell r="D128">
            <v>1500</v>
          </cell>
          <cell r="E128">
            <v>30</v>
          </cell>
          <cell r="F128">
            <v>45000</v>
          </cell>
          <cell r="H128">
            <v>45000</v>
          </cell>
          <cell r="L128">
            <v>15</v>
          </cell>
          <cell r="M128">
            <v>0</v>
          </cell>
          <cell r="N128">
            <v>2</v>
          </cell>
          <cell r="O128">
            <v>2</v>
          </cell>
          <cell r="P128">
            <v>2</v>
          </cell>
          <cell r="Q128">
            <v>2</v>
          </cell>
        </row>
        <row r="129">
          <cell r="C129" t="str">
            <v xml:space="preserve"> Hojas Informativas Equidad de Genero en Salud</v>
          </cell>
          <cell r="D129">
            <v>1500</v>
          </cell>
          <cell r="E129">
            <v>30</v>
          </cell>
          <cell r="F129">
            <v>45000</v>
          </cell>
          <cell r="H129">
            <v>45000</v>
          </cell>
          <cell r="L129">
            <v>15</v>
          </cell>
          <cell r="M129">
            <v>0</v>
          </cell>
          <cell r="N129">
            <v>2</v>
          </cell>
          <cell r="O129">
            <v>2</v>
          </cell>
          <cell r="P129">
            <v>2</v>
          </cell>
          <cell r="Q129">
            <v>2</v>
          </cell>
        </row>
        <row r="131">
          <cell r="I131" t="str">
            <v>Total</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PSIA"/>
    </sheetNames>
    <sheetDataSet>
      <sheetData sheetId="0">
        <row r="18">
          <cell r="A18" t="str">
            <v>Realizar (350) Jornadas de capacitación en Salud Integral de Adolescentes. (Proyecto de vida, prevencion de embarazo en adolescentes, violencia, genero, its, entre otros) con grupos de adolescentes, utilizando un recorrido vivencial y dinámico por todas las áreas que conforman el salón experimetal.</v>
          </cell>
          <cell r="B18">
            <v>449350</v>
          </cell>
        </row>
        <row r="32">
          <cell r="A32" t="str">
            <v>19 Talleres seguimiento a jovenes multiplicadores en materia de salud integral de adolescentes para que sirvan de ente multiplicadores.  cada taller contara con  30 participantes de 2 dias cada uno.      Se Contratará dos Facilitadores por un monto de RD$8,000.00  por cada dia, (2x8000x19x2).  En  las provincias  Oviedo, Neyba, San Juan de la Maguana, Azua, Villa Altagracia, El Seibo, La Romana, Montecristi, Santiago Rodriguez, Jarabacoa, Monte Plata, Las Terrenas, San José de Ocoa, Haina, Santo Domingo Este, Santo Domingo,  San Pedro de Macoris, Jima Abajo, Santiago de los Caballeros.   A cada participante se le entregará RD$200.00  por cada dia. (19x30x2x200). Almuerzo y refrigerio (2x30x19) Se claculará 19 viajes por 15 galones de combustible aprox.</v>
          </cell>
          <cell r="B32">
            <v>1877564.8</v>
          </cell>
        </row>
        <row r="41">
          <cell r="A41" t="str">
            <v xml:space="preserve">Realizar encuentros con jovenes multiplicadores formados en torno a las estretegias del Centro , para fortalecer conocimientos y ver los avances de estos. (4 Encuentros para 30 participantes) </v>
          </cell>
          <cell r="B41">
            <v>69000</v>
          </cell>
          <cell r="C41" t="str">
            <v>Meta</v>
          </cell>
          <cell r="G41">
            <v>1</v>
          </cell>
          <cell r="H41">
            <v>1</v>
          </cell>
          <cell r="I41">
            <v>1</v>
          </cell>
          <cell r="J41">
            <v>1</v>
          </cell>
          <cell r="K41">
            <v>0</v>
          </cell>
          <cell r="L41">
            <v>0</v>
          </cell>
          <cell r="M41">
            <v>0</v>
          </cell>
          <cell r="N41">
            <v>0</v>
          </cell>
          <cell r="O41">
            <v>0</v>
          </cell>
          <cell r="P41">
            <v>0</v>
          </cell>
          <cell r="Q41">
            <v>0</v>
          </cell>
        </row>
        <row r="42">
          <cell r="C42" t="str">
            <v>Refrigerios (1x4*30)</v>
          </cell>
          <cell r="D42">
            <v>120</v>
          </cell>
          <cell r="E42">
            <v>150</v>
          </cell>
          <cell r="F42">
            <v>18000</v>
          </cell>
          <cell r="G42">
            <v>4500</v>
          </cell>
          <cell r="H42">
            <v>4500</v>
          </cell>
          <cell r="I42">
            <v>4500</v>
          </cell>
          <cell r="J42">
            <v>4500</v>
          </cell>
          <cell r="K42" t="str">
            <v>Fondo General</v>
          </cell>
          <cell r="L42">
            <v>15</v>
          </cell>
          <cell r="M42">
            <v>2</v>
          </cell>
          <cell r="N42">
            <v>3</v>
          </cell>
          <cell r="O42">
            <v>1</v>
          </cell>
          <cell r="P42">
            <v>1</v>
          </cell>
          <cell r="Q42" t="str">
            <v>0 1</v>
          </cell>
        </row>
        <row r="43">
          <cell r="C43" t="str">
            <v xml:space="preserve"> Almuerzo por Actividad (1x4*30)</v>
          </cell>
          <cell r="D43">
            <v>120</v>
          </cell>
          <cell r="E43">
            <v>225</v>
          </cell>
          <cell r="F43">
            <v>27000</v>
          </cell>
          <cell r="G43">
            <v>6750</v>
          </cell>
          <cell r="H43">
            <v>6750</v>
          </cell>
          <cell r="I43">
            <v>6750</v>
          </cell>
          <cell r="J43">
            <v>6750</v>
          </cell>
          <cell r="K43">
            <v>0</v>
          </cell>
          <cell r="L43">
            <v>15</v>
          </cell>
          <cell r="M43">
            <v>2</v>
          </cell>
          <cell r="N43">
            <v>3</v>
          </cell>
          <cell r="O43">
            <v>1</v>
          </cell>
          <cell r="P43">
            <v>1</v>
          </cell>
          <cell r="Q43" t="str">
            <v>0 1</v>
          </cell>
        </row>
        <row r="44">
          <cell r="C44" t="str">
            <v>Transporte           ( 1x4*30)</v>
          </cell>
          <cell r="D44">
            <v>120</v>
          </cell>
          <cell r="E44">
            <v>200</v>
          </cell>
          <cell r="F44">
            <v>24000</v>
          </cell>
          <cell r="G44">
            <v>6000</v>
          </cell>
          <cell r="H44">
            <v>6000</v>
          </cell>
          <cell r="I44">
            <v>6000</v>
          </cell>
          <cell r="J44">
            <v>6000</v>
          </cell>
          <cell r="K44">
            <v>0</v>
          </cell>
          <cell r="L44">
            <v>15</v>
          </cell>
          <cell r="M44">
            <v>2</v>
          </cell>
          <cell r="N44">
            <v>2</v>
          </cell>
          <cell r="O44">
            <v>4</v>
          </cell>
          <cell r="P44">
            <v>1</v>
          </cell>
          <cell r="Q44">
            <v>0</v>
          </cell>
        </row>
        <row r="45">
          <cell r="A45" t="str">
            <v xml:space="preserve"> Presentar obra de tetro en conmemoración al Dia Mundial de Prevención de Embarazo en Adolescentes, realizada por los empleados del Centro Integral de Adolescentes, en 6 Lugares en el Distrito Nacional y el Gran Santo Domingo</v>
          </cell>
          <cell r="B45">
            <v>162000</v>
          </cell>
          <cell r="C45" t="str">
            <v>Meta</v>
          </cell>
          <cell r="I45">
            <v>6</v>
          </cell>
          <cell r="K45">
            <v>0</v>
          </cell>
          <cell r="L45">
            <v>0</v>
          </cell>
          <cell r="M45">
            <v>0</v>
          </cell>
          <cell r="N45">
            <v>0</v>
          </cell>
          <cell r="O45">
            <v>0</v>
          </cell>
          <cell r="P45">
            <v>0</v>
          </cell>
          <cell r="Q45">
            <v>0</v>
          </cell>
        </row>
        <row r="46">
          <cell r="C46" t="str">
            <v>Refrigerio</v>
          </cell>
          <cell r="D46">
            <v>6</v>
          </cell>
          <cell r="E46">
            <v>25000</v>
          </cell>
          <cell r="F46">
            <v>150000</v>
          </cell>
          <cell r="I46">
            <v>150000</v>
          </cell>
          <cell r="K46" t="str">
            <v>Fondo General</v>
          </cell>
          <cell r="L46">
            <v>15</v>
          </cell>
          <cell r="M46">
            <v>2</v>
          </cell>
          <cell r="N46">
            <v>3</v>
          </cell>
          <cell r="O46">
            <v>1</v>
          </cell>
          <cell r="P46">
            <v>1</v>
          </cell>
          <cell r="Q46" t="str">
            <v>0 1</v>
          </cell>
        </row>
        <row r="47">
          <cell r="C47" t="str">
            <v xml:space="preserve">Transporte             </v>
          </cell>
          <cell r="D47">
            <v>6</v>
          </cell>
          <cell r="E47">
            <v>2000</v>
          </cell>
          <cell r="F47">
            <v>12000</v>
          </cell>
          <cell r="I47">
            <v>12000</v>
          </cell>
          <cell r="K47">
            <v>0</v>
          </cell>
          <cell r="L47">
            <v>15</v>
          </cell>
          <cell r="M47">
            <v>2</v>
          </cell>
          <cell r="N47">
            <v>2</v>
          </cell>
          <cell r="O47">
            <v>4</v>
          </cell>
          <cell r="P47">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52"/>
  <sheetViews>
    <sheetView tabSelected="1" view="pageBreakPreview" topLeftCell="A133" zoomScale="90" zoomScaleNormal="90" zoomScaleSheetLayoutView="90" workbookViewId="0">
      <selection activeCell="B77" sqref="B77:B80"/>
    </sheetView>
  </sheetViews>
  <sheetFormatPr baseColWidth="10" defaultColWidth="11.42578125" defaultRowHeight="15" x14ac:dyDescent="0.25"/>
  <cols>
    <col min="1" max="1" width="39.28515625" customWidth="1"/>
    <col min="2" max="2" width="18.7109375" customWidth="1"/>
    <col min="3" max="3" width="18.28515625" customWidth="1"/>
    <col min="4" max="4" width="23.42578125" customWidth="1"/>
    <col min="5" max="5" width="19" customWidth="1"/>
    <col min="6" max="6" width="14.85546875" customWidth="1"/>
    <col min="7" max="8" width="11.85546875" customWidth="1"/>
    <col min="9" max="9" width="13.5703125" customWidth="1"/>
    <col min="10" max="10" width="11.85546875" customWidth="1"/>
    <col min="11" max="11" width="13.7109375" customWidth="1"/>
    <col min="12" max="12" width="15.710937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2" spans="1:18" s="75" customFormat="1" ht="15.75" x14ac:dyDescent="0.25">
      <c r="A2" s="111" t="s">
        <v>0</v>
      </c>
      <c r="B2" s="1" t="s">
        <v>1</v>
      </c>
      <c r="C2" s="1"/>
    </row>
    <row r="3" spans="1:18" s="75" customFormat="1" ht="17.25" customHeight="1" x14ac:dyDescent="0.25">
      <c r="A3" s="111" t="s">
        <v>2</v>
      </c>
      <c r="B3" s="1" t="s">
        <v>1</v>
      </c>
      <c r="C3" s="1"/>
      <c r="D3" s="1"/>
      <c r="E3"/>
      <c r="F3"/>
      <c r="G3"/>
      <c r="H3"/>
      <c r="I3"/>
    </row>
    <row r="4" spans="1:18" s="75" customFormat="1" ht="18" customHeight="1" x14ac:dyDescent="0.25">
      <c r="A4" s="1" t="s">
        <v>2</v>
      </c>
      <c r="B4" s="73" t="s">
        <v>3</v>
      </c>
      <c r="C4" s="73"/>
      <c r="D4" s="73"/>
      <c r="E4"/>
      <c r="F4"/>
      <c r="G4"/>
      <c r="H4"/>
      <c r="I4"/>
      <c r="J4"/>
      <c r="K4"/>
      <c r="L4"/>
      <c r="M4"/>
      <c r="N4"/>
      <c r="O4"/>
      <c r="P4"/>
      <c r="Q4"/>
    </row>
    <row r="5" spans="1:18" s="75" customFormat="1" ht="24.95" customHeight="1" x14ac:dyDescent="0.25">
      <c r="A5" s="1" t="s">
        <v>4</v>
      </c>
      <c r="B5" s="73" t="s">
        <v>5</v>
      </c>
      <c r="C5" s="73"/>
      <c r="D5" s="73"/>
      <c r="E5"/>
      <c r="F5"/>
      <c r="G5"/>
      <c r="H5"/>
      <c r="I5"/>
      <c r="J5"/>
      <c r="K5"/>
      <c r="L5"/>
      <c r="M5"/>
      <c r="N5"/>
      <c r="O5"/>
      <c r="P5"/>
      <c r="Q5"/>
    </row>
    <row r="6" spans="1:18" s="75" customFormat="1" ht="15" customHeight="1" x14ac:dyDescent="0.25">
      <c r="A6" s="1" t="s">
        <v>6</v>
      </c>
      <c r="B6" s="73" t="s">
        <v>7</v>
      </c>
      <c r="C6" s="73"/>
      <c r="D6" s="73"/>
      <c r="E6"/>
      <c r="F6"/>
      <c r="G6"/>
      <c r="H6"/>
      <c r="I6"/>
      <c r="J6"/>
      <c r="K6"/>
      <c r="L6"/>
      <c r="M6"/>
      <c r="N6"/>
      <c r="O6"/>
      <c r="P6"/>
      <c r="Q6"/>
    </row>
    <row r="7" spans="1:18" s="75" customFormat="1" ht="17.25" customHeight="1" x14ac:dyDescent="0.25">
      <c r="A7" s="73" t="s">
        <v>8</v>
      </c>
      <c r="B7" s="539" t="s">
        <v>9</v>
      </c>
      <c r="C7" s="539"/>
      <c r="D7" s="539"/>
      <c r="E7"/>
      <c r="F7"/>
      <c r="G7"/>
      <c r="H7"/>
      <c r="I7"/>
      <c r="J7"/>
      <c r="K7"/>
      <c r="L7"/>
      <c r="M7"/>
      <c r="N7"/>
      <c r="O7"/>
      <c r="P7"/>
      <c r="Q7"/>
    </row>
    <row r="8" spans="1:18" s="75" customFormat="1" ht="19.5" customHeight="1" x14ac:dyDescent="0.25">
      <c r="A8" s="73" t="s">
        <v>10</v>
      </c>
      <c r="B8" s="539" t="s">
        <v>11</v>
      </c>
      <c r="C8" s="539"/>
      <c r="D8" s="539"/>
      <c r="E8"/>
      <c r="F8"/>
      <c r="G8"/>
      <c r="H8"/>
      <c r="I8"/>
      <c r="J8"/>
      <c r="K8"/>
      <c r="L8"/>
      <c r="M8"/>
      <c r="N8"/>
      <c r="O8"/>
      <c r="P8"/>
      <c r="Q8"/>
    </row>
    <row r="9" spans="1:18" s="76" customFormat="1" ht="18.75" customHeight="1" x14ac:dyDescent="0.3">
      <c r="A9" s="73" t="s">
        <v>12</v>
      </c>
      <c r="B9" s="73"/>
      <c r="C9" s="73"/>
      <c r="D9"/>
      <c r="E9"/>
      <c r="F9"/>
      <c r="G9"/>
      <c r="H9"/>
      <c r="I9"/>
      <c r="J9"/>
      <c r="K9"/>
      <c r="L9"/>
      <c r="M9"/>
      <c r="N9"/>
      <c r="O9"/>
      <c r="P9"/>
      <c r="Q9"/>
    </row>
    <row r="10" spans="1:18" s="75" customFormat="1" ht="24.95" customHeight="1" x14ac:dyDescent="0.25">
      <c r="A10" s="73" t="s">
        <v>13</v>
      </c>
      <c r="B10" s="73"/>
      <c r="C10" s="229" t="s">
        <v>14</v>
      </c>
      <c r="D10" s="166"/>
      <c r="E10"/>
      <c r="F10"/>
      <c r="G10"/>
      <c r="H10"/>
      <c r="I10"/>
      <c r="J10" s="1" t="s">
        <v>494</v>
      </c>
      <c r="K10"/>
      <c r="L10"/>
      <c r="M10"/>
      <c r="N10"/>
      <c r="O10"/>
      <c r="P10"/>
      <c r="Q10"/>
    </row>
    <row r="11" spans="1:18" s="75" customFormat="1" ht="24.95" hidden="1" customHeight="1" x14ac:dyDescent="0.3">
      <c r="A11" s="540"/>
      <c r="B11" s="540"/>
      <c r="C11" s="540"/>
      <c r="D11" s="540"/>
      <c r="E11" s="540"/>
      <c r="F11" s="540"/>
      <c r="G11" s="540"/>
      <c r="H11" s="540"/>
      <c r="I11" s="540"/>
      <c r="J11" s="540"/>
      <c r="K11" s="540"/>
      <c r="L11" s="540"/>
      <c r="M11"/>
      <c r="N11"/>
      <c r="O11"/>
      <c r="P11"/>
      <c r="Q11"/>
    </row>
    <row r="12" spans="1:18" s="78" customFormat="1" ht="29.25" customHeight="1" thickBot="1" x14ac:dyDescent="0.35">
      <c r="A12" s="541" t="s">
        <v>15</v>
      </c>
      <c r="B12" s="541"/>
      <c r="C12" s="541"/>
      <c r="D12" s="541"/>
      <c r="E12" s="541"/>
      <c r="F12" s="541"/>
      <c r="G12" s="541"/>
      <c r="H12" s="541"/>
      <c r="I12" s="541"/>
      <c r="J12" s="541"/>
      <c r="K12" s="541"/>
      <c r="L12" s="541"/>
      <c r="M12" s="541"/>
      <c r="N12" s="541"/>
      <c r="O12" s="541"/>
      <c r="P12" s="541"/>
      <c r="Q12" s="541"/>
      <c r="R12" s="541"/>
    </row>
    <row r="13" spans="1:18" s="1" customFormat="1" ht="15.75" customHeight="1" thickTop="1" x14ac:dyDescent="0.25">
      <c r="A13" s="542" t="s">
        <v>16</v>
      </c>
      <c r="B13" s="543" t="s">
        <v>17</v>
      </c>
      <c r="C13" s="543"/>
      <c r="D13" s="544" t="s">
        <v>18</v>
      </c>
      <c r="E13" s="544" t="s">
        <v>19</v>
      </c>
      <c r="F13" s="544" t="s">
        <v>20</v>
      </c>
      <c r="G13" s="544" t="s">
        <v>21</v>
      </c>
      <c r="H13" s="547" t="s">
        <v>22</v>
      </c>
      <c r="I13" s="548"/>
      <c r="J13" s="548"/>
      <c r="K13" s="549"/>
      <c r="L13" s="550" t="s">
        <v>23</v>
      </c>
      <c r="M13" s="551" t="s">
        <v>24</v>
      </c>
      <c r="N13" s="552"/>
      <c r="O13" s="552"/>
      <c r="P13" s="552"/>
      <c r="Q13" s="552"/>
      <c r="R13" s="553"/>
    </row>
    <row r="14" spans="1:18" s="1" customFormat="1" x14ac:dyDescent="0.25">
      <c r="A14" s="529"/>
      <c r="B14" s="530"/>
      <c r="C14" s="530"/>
      <c r="D14" s="545"/>
      <c r="E14" s="546"/>
      <c r="F14" s="546"/>
      <c r="G14" s="546"/>
      <c r="H14" s="79" t="s">
        <v>25</v>
      </c>
      <c r="I14" s="79" t="s">
        <v>26</v>
      </c>
      <c r="J14" s="79" t="s">
        <v>27</v>
      </c>
      <c r="K14" s="79" t="s">
        <v>28</v>
      </c>
      <c r="L14" s="524"/>
      <c r="M14" s="554"/>
      <c r="N14" s="555"/>
      <c r="O14" s="555"/>
      <c r="P14" s="555"/>
      <c r="Q14" s="555"/>
      <c r="R14" s="556"/>
    </row>
    <row r="15" spans="1:18" s="75" customFormat="1" ht="127.5" customHeight="1" thickBot="1" x14ac:dyDescent="0.3">
      <c r="A15" s="231" t="s">
        <v>29</v>
      </c>
      <c r="B15" s="873" t="str">
        <f>'[1]Salud Intregral '!B14</f>
        <v>Coordinar y articular con los actores relevantes del sector salud para promover la aplcacion de la ley General de Salud</v>
      </c>
      <c r="C15" s="873"/>
      <c r="D15" s="230" t="s">
        <v>30</v>
      </c>
      <c r="E15" s="394" t="str">
        <f>'[1]Salud Intregral '!D14</f>
        <v xml:space="preserve">Documentos y fotos </v>
      </c>
      <c r="F15" s="80">
        <v>0</v>
      </c>
      <c r="G15" s="80">
        <v>40</v>
      </c>
      <c r="H15" s="81" t="str">
        <f>'[1]Salud Intregral '!H14</f>
        <v>x</v>
      </c>
      <c r="I15" s="81" t="str">
        <f>'[1]Salud Intregral '!I14</f>
        <v>x</v>
      </c>
      <c r="J15" s="81" t="str">
        <f>'[1]Salud Intregral '!J14</f>
        <v>x</v>
      </c>
      <c r="K15" s="82" t="s">
        <v>31</v>
      </c>
      <c r="L15" s="83">
        <v>416670</v>
      </c>
      <c r="M15" s="526"/>
      <c r="N15" s="527"/>
      <c r="O15" s="527"/>
      <c r="P15" s="527"/>
      <c r="Q15" s="527"/>
      <c r="R15" s="528"/>
    </row>
    <row r="16" spans="1:18" s="75" customFormat="1" ht="15.75" thickTop="1" x14ac:dyDescent="0.25">
      <c r="A16" s="84"/>
      <c r="B16" s="85"/>
      <c r="C16" s="85"/>
      <c r="D16" s="85"/>
      <c r="E16" s="85"/>
      <c r="F16" s="85"/>
      <c r="G16" s="85"/>
      <c r="H16" s="85"/>
      <c r="I16" s="85"/>
      <c r="J16" s="85"/>
      <c r="K16" s="85"/>
      <c r="L16" s="85"/>
      <c r="M16" s="85"/>
      <c r="N16" s="85"/>
      <c r="O16" s="85"/>
      <c r="P16" s="85"/>
      <c r="Q16" s="85"/>
      <c r="R16" s="86"/>
    </row>
    <row r="17" spans="1:19" s="78" customFormat="1" ht="17.25" x14ac:dyDescent="0.3">
      <c r="A17" s="87" t="s">
        <v>32</v>
      </c>
      <c r="B17" s="88"/>
      <c r="C17" s="88"/>
      <c r="D17" s="88"/>
      <c r="E17" s="88"/>
      <c r="F17" s="88"/>
      <c r="G17" s="88"/>
      <c r="H17" s="88"/>
      <c r="I17" s="88"/>
      <c r="J17" s="88"/>
      <c r="K17" s="88"/>
      <c r="L17" s="88"/>
      <c r="M17" s="88"/>
      <c r="N17" s="88"/>
      <c r="O17" s="88"/>
      <c r="P17" s="88"/>
      <c r="Q17" s="88"/>
      <c r="R17" s="89"/>
    </row>
    <row r="18" spans="1:19" s="1" customFormat="1" ht="15" customHeight="1" x14ac:dyDescent="0.25">
      <c r="A18" s="529" t="s">
        <v>33</v>
      </c>
      <c r="B18" s="530"/>
      <c r="C18" s="531" t="s">
        <v>34</v>
      </c>
      <c r="D18" s="520" t="s">
        <v>35</v>
      </c>
      <c r="E18" s="521"/>
      <c r="F18" s="521"/>
      <c r="G18" s="525"/>
      <c r="H18" s="520" t="s">
        <v>36</v>
      </c>
      <c r="I18" s="521"/>
      <c r="J18" s="521"/>
      <c r="K18" s="525"/>
      <c r="L18" s="523" t="s">
        <v>37</v>
      </c>
      <c r="M18" s="520" t="s">
        <v>38</v>
      </c>
      <c r="N18" s="521"/>
      <c r="O18" s="521"/>
      <c r="P18" s="521"/>
      <c r="Q18" s="521"/>
      <c r="R18" s="522"/>
    </row>
    <row r="19" spans="1:19" s="1" customFormat="1" ht="45.75" customHeight="1" x14ac:dyDescent="0.25">
      <c r="A19" s="529"/>
      <c r="B19" s="530"/>
      <c r="C19" s="531"/>
      <c r="D19" s="79" t="s">
        <v>39</v>
      </c>
      <c r="E19" s="79" t="s">
        <v>40</v>
      </c>
      <c r="F19" s="79" t="s">
        <v>41</v>
      </c>
      <c r="G19" s="79" t="s">
        <v>42</v>
      </c>
      <c r="H19" s="79" t="s">
        <v>25</v>
      </c>
      <c r="I19" s="79" t="s">
        <v>26</v>
      </c>
      <c r="J19" s="79" t="s">
        <v>27</v>
      </c>
      <c r="K19" s="79" t="s">
        <v>28</v>
      </c>
      <c r="L19" s="524"/>
      <c r="M19" s="90" t="s">
        <v>43</v>
      </c>
      <c r="N19" s="90" t="s">
        <v>44</v>
      </c>
      <c r="O19" s="90" t="s">
        <v>45</v>
      </c>
      <c r="P19" s="90" t="s">
        <v>46</v>
      </c>
      <c r="Q19" s="90" t="s">
        <v>47</v>
      </c>
      <c r="R19" s="91" t="s">
        <v>48</v>
      </c>
    </row>
    <row r="20" spans="1:19" ht="33.75" customHeight="1" x14ac:dyDescent="0.25">
      <c r="A20" s="535" t="str">
        <f>'[1]Salud Intregral '!A19</f>
        <v>Realizar Reuniones de Coordinación  y Seguimiento con los  Comités  Intersectoriales  Vinculados a Genero y Salud.</v>
      </c>
      <c r="B20" s="536"/>
      <c r="C20" s="872">
        <f>'[1]Salud Intregral '!$B$19</f>
        <v>24000</v>
      </c>
      <c r="D20" s="92" t="str">
        <f>'[1]Salud Intregral '!C19</f>
        <v>Reuniones de Comité</v>
      </c>
      <c r="E20" s="93">
        <f>'[1]Salud Intregral '!D19</f>
        <v>24</v>
      </c>
      <c r="F20" s="94">
        <f>'[1]Salud Intregral '!E19</f>
        <v>1000</v>
      </c>
      <c r="G20" s="95">
        <f>'[1]Salud Intregral '!F19</f>
        <v>24000</v>
      </c>
      <c r="H20" s="95">
        <f>'[1]Salud Intregral '!G19</f>
        <v>6000</v>
      </c>
      <c r="I20" s="95">
        <f>'[1]Salud Intregral '!H19</f>
        <v>6000</v>
      </c>
      <c r="J20" s="95">
        <f>'[1]Salud Intregral '!I19</f>
        <v>6000</v>
      </c>
      <c r="K20" s="95">
        <f>'[1]Salud Intregral '!J19</f>
        <v>6000</v>
      </c>
      <c r="L20" s="96" t="str">
        <f>'[1]Salud Intregral '!K19</f>
        <v>Fondo General</v>
      </c>
      <c r="M20" s="93">
        <f>'[1]Salud Intregral '!L19</f>
        <v>15</v>
      </c>
      <c r="N20" s="93">
        <f>'[1]Salud Intregral '!M19</f>
        <v>2</v>
      </c>
      <c r="O20" s="93">
        <f>'[1]Salud Intregral '!N19</f>
        <v>2</v>
      </c>
      <c r="P20" s="93">
        <f>'[1]Salud Intregral '!O19</f>
        <v>7</v>
      </c>
      <c r="Q20" s="93">
        <f>'[1]Salud Intregral '!P19</f>
        <v>1</v>
      </c>
      <c r="R20" s="97"/>
      <c r="S20" s="23"/>
    </row>
    <row r="21" spans="1:19" s="99" customFormat="1" ht="31.5" customHeight="1" x14ac:dyDescent="0.25">
      <c r="A21" s="874" t="str">
        <f>'[1]Salud Intregral '!$A$20</f>
        <v xml:space="preserve">Realizar (4) Talleres Regionales con OPM y OMM para 40 personas cada uno, para sencibilizar tomadores de decision en torno a la violencia de genero, VIH - SIDA, Discapcidad, Cancer Cervico uterino y de Mama ( Azua, Barahona, Santo Domingo, Santiago). </v>
      </c>
      <c r="B21" s="875"/>
      <c r="C21" s="871">
        <f>'[1]Salud Intregral '!$B$20</f>
        <v>292590</v>
      </c>
      <c r="D21" s="92" t="str">
        <f>'[1]Salud Intregral '!C20</f>
        <v>Viaticos</v>
      </c>
      <c r="E21" s="93">
        <f>'[1]Salud Intregral '!D20</f>
        <v>3</v>
      </c>
      <c r="F21" s="94">
        <f>'[1]Salud Intregral '!E20</f>
        <v>1050</v>
      </c>
      <c r="G21" s="95">
        <f>'[1]Salud Intregral '!F20</f>
        <v>0</v>
      </c>
      <c r="H21" s="95">
        <f>'[1]Salud Intregral '!G20</f>
        <v>0</v>
      </c>
      <c r="I21" s="95">
        <f>'[1]Salud Intregral '!H20</f>
        <v>0</v>
      </c>
      <c r="J21" s="95">
        <f>'[1]Salud Intregral '!I20</f>
        <v>0</v>
      </c>
      <c r="K21" s="95">
        <f>'[1]Salud Intregral '!J20</f>
        <v>0</v>
      </c>
      <c r="L21" s="93" t="str">
        <f>'[1]Salud Intregral '!K20</f>
        <v>Fondo General</v>
      </c>
      <c r="M21" s="93">
        <f>'[1]Salud Intregral '!L20</f>
        <v>15</v>
      </c>
      <c r="N21" s="93">
        <f>'[1]Salud Intregral '!M20</f>
        <v>2</v>
      </c>
      <c r="O21" s="93">
        <f>'[1]Salud Intregral '!N20</f>
        <v>0</v>
      </c>
      <c r="P21" s="93">
        <f>'[1]Salud Intregral '!O20</f>
        <v>0</v>
      </c>
      <c r="Q21" s="93">
        <f>'[1]Salud Intregral '!P20</f>
        <v>0</v>
      </c>
      <c r="R21" s="97">
        <f>'[1]Salud Intregral '!Q20</f>
        <v>0</v>
      </c>
      <c r="S21" s="98"/>
    </row>
    <row r="22" spans="1:19" s="99" customFormat="1" ht="30.75" customHeight="1" x14ac:dyDescent="0.25">
      <c r="A22" s="876"/>
      <c r="B22" s="877"/>
      <c r="C22" s="871"/>
      <c r="D22" s="92" t="str">
        <f>'[1]Salud Intregral '!C21</f>
        <v>2 tecnicos</v>
      </c>
      <c r="E22" s="93">
        <f>'[1]Salud Intregral '!D21</f>
        <v>8</v>
      </c>
      <c r="F22" s="94">
        <f>'[1]Salud Intregral '!E21</f>
        <v>1050</v>
      </c>
      <c r="G22" s="95">
        <f>'[1]Salud Intregral '!F21</f>
        <v>8400</v>
      </c>
      <c r="H22" s="95">
        <f>'[1]Salud Intregral '!G21</f>
        <v>0</v>
      </c>
      <c r="I22" s="95">
        <f>'[1]Salud Intregral '!H21</f>
        <v>2100</v>
      </c>
      <c r="J22" s="95">
        <f>'[1]Salud Intregral '!I21</f>
        <v>4200</v>
      </c>
      <c r="K22" s="95">
        <f>'[1]Salud Intregral '!J21</f>
        <v>2100</v>
      </c>
      <c r="L22" s="93" t="str">
        <f>'[1]Salud Intregral '!K21</f>
        <v>Fondo General</v>
      </c>
      <c r="M22" s="93">
        <f>'[1]Salud Intregral '!L21</f>
        <v>15</v>
      </c>
      <c r="N22" s="93">
        <f>'[1]Salud Intregral '!M21</f>
        <v>2</v>
      </c>
      <c r="O22" s="93">
        <f>'[1]Salud Intregral '!N21</f>
        <v>2</v>
      </c>
      <c r="P22" s="93">
        <f>'[1]Salud Intregral '!O21</f>
        <v>3</v>
      </c>
      <c r="Q22" s="93">
        <f>'[1]Salud Intregral '!P21</f>
        <v>1</v>
      </c>
      <c r="R22" s="97">
        <f>'[1]Salud Intregral '!Q21</f>
        <v>0</v>
      </c>
      <c r="S22" s="98"/>
    </row>
    <row r="23" spans="1:19" s="99" customFormat="1" ht="31.5" customHeight="1" x14ac:dyDescent="0.25">
      <c r="A23" s="876"/>
      <c r="B23" s="877"/>
      <c r="C23" s="871"/>
      <c r="D23" s="92" t="str">
        <f>'[1]Salud Intregral '!C22</f>
        <v>chofer</v>
      </c>
      <c r="E23" s="93">
        <f>'[1]Salud Intregral '!D22</f>
        <v>4</v>
      </c>
      <c r="F23" s="94">
        <f>'[1]Salud Intregral '!E22</f>
        <v>1050</v>
      </c>
      <c r="G23" s="95">
        <f>'[1]Salud Intregral '!F22</f>
        <v>4200</v>
      </c>
      <c r="H23" s="95">
        <f>'[1]Salud Intregral '!G22</f>
        <v>0</v>
      </c>
      <c r="I23" s="95">
        <f>'[1]Salud Intregral '!H22</f>
        <v>1050</v>
      </c>
      <c r="J23" s="95">
        <f>'[1]Salud Intregral '!I22</f>
        <v>2100</v>
      </c>
      <c r="K23" s="95">
        <f>'[1]Salud Intregral '!J22</f>
        <v>1050</v>
      </c>
      <c r="L23" s="93" t="str">
        <f>'[1]Salud Intregral '!K22</f>
        <v>Fondo General</v>
      </c>
      <c r="M23" s="93">
        <f>'[1]Salud Intregral '!L22</f>
        <v>15</v>
      </c>
      <c r="N23" s="93">
        <f>'[1]Salud Intregral '!M22</f>
        <v>2</v>
      </c>
      <c r="O23" s="93">
        <f>'[1]Salud Intregral '!N22</f>
        <v>2</v>
      </c>
      <c r="P23" s="93">
        <f>'[1]Salud Intregral '!O22</f>
        <v>3</v>
      </c>
      <c r="Q23" s="93">
        <f>'[1]Salud Intregral '!P22</f>
        <v>1</v>
      </c>
      <c r="R23" s="97">
        <f>'[1]Salud Intregral '!Q22</f>
        <v>0</v>
      </c>
      <c r="S23" s="98"/>
    </row>
    <row r="24" spans="1:19" s="99" customFormat="1" ht="31.5" customHeight="1" x14ac:dyDescent="0.25">
      <c r="A24" s="876"/>
      <c r="B24" s="877"/>
      <c r="C24" s="871"/>
      <c r="D24" s="232" t="str">
        <f>'[1]Salud Intregral '!C23</f>
        <v>combustible</v>
      </c>
      <c r="E24" s="93">
        <f>'[1]Salud Intregral '!D23</f>
        <v>49</v>
      </c>
      <c r="F24" s="94">
        <f>'[1]Salud Intregral '!E23</f>
        <v>190</v>
      </c>
      <c r="G24" s="95">
        <f>'[1]Salud Intregral '!F23</f>
        <v>9310</v>
      </c>
      <c r="H24" s="95">
        <f>'[1]Salud Intregral '!G23</f>
        <v>0</v>
      </c>
      <c r="I24" s="95">
        <f>'[1]Salud Intregral '!H23</f>
        <v>2327.5</v>
      </c>
      <c r="J24" s="95">
        <f>'[1]Salud Intregral '!I23</f>
        <v>4655</v>
      </c>
      <c r="K24" s="95">
        <f>'[1]Salud Intregral '!J23</f>
        <v>2327.5</v>
      </c>
      <c r="L24" s="93" t="str">
        <f>'[1]Salud Intregral '!K23</f>
        <v>Fondo General</v>
      </c>
      <c r="M24" s="93">
        <f>'[1]Salud Intregral '!L23</f>
        <v>15</v>
      </c>
      <c r="N24" s="93">
        <f>'[1]Salud Intregral '!M23</f>
        <v>2</v>
      </c>
      <c r="O24" s="93">
        <f>'[1]Salud Intregral '!N23</f>
        <v>3</v>
      </c>
      <c r="P24" s="93">
        <f>'[1]Salud Intregral '!O23</f>
        <v>7</v>
      </c>
      <c r="Q24" s="93">
        <f>'[1]Salud Intregral '!P23</f>
        <v>1</v>
      </c>
      <c r="R24" s="97">
        <f>'[1]Salud Intregral '!Q23</f>
        <v>2</v>
      </c>
      <c r="S24" s="98"/>
    </row>
    <row r="25" spans="1:19" s="99" customFormat="1" ht="31.5" customHeight="1" x14ac:dyDescent="0.25">
      <c r="A25" s="876"/>
      <c r="B25" s="877"/>
      <c r="C25" s="871"/>
      <c r="D25" s="232" t="str">
        <f>'[1]Salud Intregral '!C24</f>
        <v>Material Gastable</v>
      </c>
      <c r="E25" s="93">
        <f>'[1]Salud Intregral '!D24</f>
        <v>0</v>
      </c>
      <c r="F25" s="94">
        <f>'[1]Salud Intregral '!E24</f>
        <v>0</v>
      </c>
      <c r="G25" s="95">
        <f>'[1]Salud Intregral '!F24</f>
        <v>0</v>
      </c>
      <c r="H25" s="95">
        <f>'[1]Salud Intregral '!G24</f>
        <v>0</v>
      </c>
      <c r="I25" s="95">
        <f>'[1]Salud Intregral '!H24</f>
        <v>0</v>
      </c>
      <c r="J25" s="95">
        <f>'[1]Salud Intregral '!I24</f>
        <v>0</v>
      </c>
      <c r="K25" s="95">
        <f>'[1]Salud Intregral '!J24</f>
        <v>0</v>
      </c>
      <c r="L25" s="93">
        <f>'[1]Salud Intregral '!K24</f>
        <v>0</v>
      </c>
      <c r="M25" s="93">
        <f>'[1]Salud Intregral '!L24</f>
        <v>0</v>
      </c>
      <c r="N25" s="93">
        <f>'[1]Salud Intregral '!M24</f>
        <v>0</v>
      </c>
      <c r="O25" s="93">
        <f>'[1]Salud Intregral '!N24</f>
        <v>0</v>
      </c>
      <c r="P25" s="93">
        <f>'[1]Salud Intregral '!O24</f>
        <v>0</v>
      </c>
      <c r="Q25" s="93">
        <f>'[1]Salud Intregral '!P24</f>
        <v>0</v>
      </c>
      <c r="R25" s="97">
        <f>'[1]Salud Intregral '!Q24</f>
        <v>0</v>
      </c>
      <c r="S25" s="98"/>
    </row>
    <row r="26" spans="1:19" s="99" customFormat="1" ht="31.5" customHeight="1" x14ac:dyDescent="0.25">
      <c r="A26" s="876"/>
      <c r="B26" s="877"/>
      <c r="C26" s="871"/>
      <c r="D26" s="232" t="str">
        <f>'[1]Salud Intregral '!C25</f>
        <v>carpeta de Bolsillo</v>
      </c>
      <c r="E26" s="93">
        <f>'[1]Salud Intregral '!D25</f>
        <v>160</v>
      </c>
      <c r="F26" s="94">
        <f>'[1]Salud Intregral '!E25</f>
        <v>45</v>
      </c>
      <c r="G26" s="95">
        <f>'[1]Salud Intregral '!F25</f>
        <v>7200</v>
      </c>
      <c r="H26" s="95">
        <f>'[1]Salud Intregral '!G25</f>
        <v>0</v>
      </c>
      <c r="I26" s="95">
        <f>'[1]Salud Intregral '!H25</f>
        <v>1800</v>
      </c>
      <c r="J26" s="95">
        <f>'[1]Salud Intregral '!I25</f>
        <v>3600</v>
      </c>
      <c r="K26" s="95">
        <f>'[1]Salud Intregral '!J25</f>
        <v>1800</v>
      </c>
      <c r="L26" s="93" t="str">
        <f>'[1]Salud Intregral '!K25</f>
        <v>Fondo General</v>
      </c>
      <c r="M26" s="93">
        <f>'[1]Salud Intregral '!L25</f>
        <v>15</v>
      </c>
      <c r="N26" s="93">
        <f>'[1]Salud Intregral '!M25</f>
        <v>2</v>
      </c>
      <c r="O26" s="93">
        <f>'[1]Salud Intregral '!N25</f>
        <v>3</v>
      </c>
      <c r="P26" s="93">
        <f>'[1]Salud Intregral '!O25</f>
        <v>9</v>
      </c>
      <c r="Q26" s="93">
        <f>'[1]Salud Intregral '!P25</f>
        <v>2</v>
      </c>
      <c r="R26" s="97">
        <f>'[1]Salud Intregral '!Q25</f>
        <v>0</v>
      </c>
      <c r="S26" s="98"/>
    </row>
    <row r="27" spans="1:19" s="99" customFormat="1" ht="31.5" customHeight="1" x14ac:dyDescent="0.25">
      <c r="A27" s="876"/>
      <c r="B27" s="877"/>
      <c r="C27" s="871"/>
      <c r="D27" s="232" t="str">
        <f>'[1]Salud Intregral '!C26</f>
        <v>Lapiceros</v>
      </c>
      <c r="E27" s="93">
        <f>'[1]Salud Intregral '!D26</f>
        <v>160</v>
      </c>
      <c r="F27" s="94">
        <f>'[1]Salud Intregral '!E26</f>
        <v>8</v>
      </c>
      <c r="G27" s="95">
        <f>'[1]Salud Intregral '!F26</f>
        <v>1280</v>
      </c>
      <c r="H27" s="95">
        <f>'[1]Salud Intregral '!G26</f>
        <v>0</v>
      </c>
      <c r="I27" s="95">
        <f>'[1]Salud Intregral '!H26</f>
        <v>320</v>
      </c>
      <c r="J27" s="95">
        <f>'[1]Salud Intregral '!I26</f>
        <v>640</v>
      </c>
      <c r="K27" s="95">
        <f>'[1]Salud Intregral '!J26</f>
        <v>320</v>
      </c>
      <c r="L27" s="93" t="str">
        <f>'[1]Salud Intregral '!K26</f>
        <v>Fondo General</v>
      </c>
      <c r="M27" s="93">
        <f>'[1]Salud Intregral '!L26</f>
        <v>15</v>
      </c>
      <c r="N27" s="93">
        <f>'[1]Salud Intregral '!M26</f>
        <v>2</v>
      </c>
      <c r="O27" s="93">
        <f>'[1]Salud Intregral '!N26</f>
        <v>3</v>
      </c>
      <c r="P27" s="93">
        <f>'[1]Salud Intregral '!O26</f>
        <v>9</v>
      </c>
      <c r="Q27" s="93">
        <f>'[1]Salud Intregral '!P26</f>
        <v>2</v>
      </c>
      <c r="R27" s="97">
        <f>'[1]Salud Intregral '!Q26</f>
        <v>0</v>
      </c>
      <c r="S27" s="98"/>
    </row>
    <row r="28" spans="1:19" s="99" customFormat="1" ht="31.5" customHeight="1" x14ac:dyDescent="0.25">
      <c r="A28" s="876"/>
      <c r="B28" s="877"/>
      <c r="C28" s="871"/>
      <c r="D28" s="232" t="str">
        <f>'[1]Salud Intregral '!C27</f>
        <v>Libretas rayadas</v>
      </c>
      <c r="E28" s="93">
        <f>'[1]Salud Intregral '!D27</f>
        <v>160</v>
      </c>
      <c r="F28" s="94">
        <f>'[1]Salud Intregral '!E27</f>
        <v>45</v>
      </c>
      <c r="G28" s="95">
        <f>'[1]Salud Intregral '!F27</f>
        <v>7200</v>
      </c>
      <c r="H28" s="95">
        <f>'[1]Salud Intregral '!G27</f>
        <v>0</v>
      </c>
      <c r="I28" s="95">
        <f>'[1]Salud Intregral '!H27</f>
        <v>1800</v>
      </c>
      <c r="J28" s="95">
        <f>'[1]Salud Intregral '!I27</f>
        <v>3600</v>
      </c>
      <c r="K28" s="95">
        <f>'[1]Salud Intregral '!J27</f>
        <v>1800</v>
      </c>
      <c r="L28" s="93" t="str">
        <f>'[1]Salud Intregral '!K27</f>
        <v>Fondo General</v>
      </c>
      <c r="M28" s="93">
        <f>'[1]Salud Intregral '!L27</f>
        <v>15</v>
      </c>
      <c r="N28" s="93">
        <f>'[1]Salud Intregral '!M27</f>
        <v>2</v>
      </c>
      <c r="O28" s="93">
        <f>'[1]Salud Intregral '!N27</f>
        <v>3</v>
      </c>
      <c r="P28" s="93">
        <f>'[1]Salud Intregral '!O27</f>
        <v>9</v>
      </c>
      <c r="Q28" s="93">
        <f>'[1]Salud Intregral '!P27</f>
        <v>2</v>
      </c>
      <c r="R28" s="97">
        <f>'[1]Salud Intregral '!Q27</f>
        <v>0</v>
      </c>
      <c r="S28" s="98"/>
    </row>
    <row r="29" spans="1:19" s="99" customFormat="1" ht="31.5" customHeight="1" x14ac:dyDescent="0.25">
      <c r="A29" s="876"/>
      <c r="B29" s="877"/>
      <c r="C29" s="871"/>
      <c r="D29" s="233" t="str">
        <f>'[1]Salud Intregral '!C28</f>
        <v>Refrigerio</v>
      </c>
      <c r="E29" s="93">
        <f>'[1]Salud Intregral '!D28</f>
        <v>400</v>
      </c>
      <c r="F29" s="93">
        <f>'[1]Salud Intregral '!$E$28</f>
        <v>75</v>
      </c>
      <c r="G29" s="94">
        <f>'[1]Salud Intregral '!$F$28</f>
        <v>70000</v>
      </c>
      <c r="H29" s="95">
        <f>'[1]Salud Intregral '!G28</f>
        <v>0</v>
      </c>
      <c r="I29" s="95">
        <f>'[1]Salud Intregral '!H28</f>
        <v>71500</v>
      </c>
      <c r="J29" s="95">
        <f>'[1]Salud Intregral '!I28</f>
        <v>35000</v>
      </c>
      <c r="K29" s="95">
        <f>'[1]Salud Intregral '!J28</f>
        <v>17500</v>
      </c>
      <c r="L29" s="95" t="str">
        <f>'[1]Salud Intregral '!K28</f>
        <v>Fondo General</v>
      </c>
      <c r="M29" s="93">
        <f>'[1]Salud Intregral '!L28</f>
        <v>15</v>
      </c>
      <c r="N29" s="93">
        <f>'[1]Salud Intregral '!M28</f>
        <v>2</v>
      </c>
      <c r="O29" s="93">
        <f>'[1]Salud Intregral '!N28</f>
        <v>3</v>
      </c>
      <c r="P29" s="93">
        <f>'[1]Salud Intregral '!O28</f>
        <v>1</v>
      </c>
      <c r="Q29" s="93">
        <f>'[1]Salud Intregral '!P28</f>
        <v>1</v>
      </c>
      <c r="R29" s="97">
        <f>'[1]Salud Intregral '!Q28</f>
        <v>1</v>
      </c>
      <c r="S29" s="98"/>
    </row>
    <row r="30" spans="1:19" ht="32.25" customHeight="1" x14ac:dyDescent="0.25">
      <c r="A30" s="876"/>
      <c r="B30" s="877"/>
      <c r="C30" s="871"/>
      <c r="D30" s="92" t="str">
        <f>'[1]Salud Intregral '!C29</f>
        <v>Almuerzo</v>
      </c>
      <c r="E30" s="93">
        <f>'[1]Salud Intregral '!D29</f>
        <v>200</v>
      </c>
      <c r="F30" s="94">
        <f>'[1]Salud Intregral '!E29</f>
        <v>425</v>
      </c>
      <c r="G30" s="95">
        <f>'[1]Salud Intregral '!F29</f>
        <v>85000</v>
      </c>
      <c r="H30" s="95">
        <f>'[1]Salud Intregral '!G29</f>
        <v>0</v>
      </c>
      <c r="I30" s="95">
        <f>'[1]Salud Intregral '!H29</f>
        <v>21250</v>
      </c>
      <c r="J30" s="95">
        <f>'[1]Salud Intregral '!I29</f>
        <v>42500</v>
      </c>
      <c r="K30" s="95">
        <f>'[1]Salud Intregral '!J29</f>
        <v>21250</v>
      </c>
      <c r="L30" s="93" t="str">
        <f>'[1]Salud Intregral '!K29</f>
        <v>Fondo General</v>
      </c>
      <c r="M30" s="93">
        <f>'[1]Salud Intregral '!L29</f>
        <v>15</v>
      </c>
      <c r="N30" s="93">
        <f>'[1]Salud Intregral '!M29</f>
        <v>2</v>
      </c>
      <c r="O30" s="93">
        <f>'[1]Salud Intregral '!N29</f>
        <v>3</v>
      </c>
      <c r="P30" s="93">
        <f>'[1]Salud Intregral '!O29</f>
        <v>1</v>
      </c>
      <c r="Q30" s="93">
        <f>'[1]Salud Intregral '!P29</f>
        <v>1</v>
      </c>
      <c r="R30" s="97">
        <f>'[1]Salud Intregral '!Q29</f>
        <v>1</v>
      </c>
      <c r="S30" s="23"/>
    </row>
    <row r="31" spans="1:19" ht="27" customHeight="1" x14ac:dyDescent="0.25">
      <c r="A31" s="876"/>
      <c r="B31" s="877"/>
      <c r="C31" s="871"/>
      <c r="D31" s="234" t="str">
        <f>'[1]Salud Intregral '!C30</f>
        <v>transporte</v>
      </c>
      <c r="E31" s="93">
        <f>'[1]Salud Intregral '!D30</f>
        <v>200</v>
      </c>
      <c r="F31" s="94">
        <f>'[1]Salud Intregral '!E30</f>
        <v>400</v>
      </c>
      <c r="G31" s="95">
        <f>'[1]Salud Intregral '!F30</f>
        <v>80000</v>
      </c>
      <c r="H31" s="95">
        <f>'[1]Salud Intregral '!G30</f>
        <v>0</v>
      </c>
      <c r="I31" s="95">
        <f>'[1]Salud Intregral '!H30</f>
        <v>20000</v>
      </c>
      <c r="J31" s="95" t="str">
        <f>'[1]Salud Intregral '!I30</f>
        <v>40.000.00</v>
      </c>
      <c r="K31" s="95">
        <f>'[1]Salud Intregral '!J30</f>
        <v>20000</v>
      </c>
      <c r="L31" s="93" t="str">
        <f>'[1]Salud Intregral '!K30</f>
        <v>Fondo General</v>
      </c>
      <c r="M31" s="93">
        <f>'[1]Salud Intregral '!L30</f>
        <v>15</v>
      </c>
      <c r="N31" s="93">
        <f>'[1]Salud Intregral '!M30</f>
        <v>2</v>
      </c>
      <c r="O31" s="93">
        <f>'[1]Salud Intregral '!N30</f>
        <v>2</v>
      </c>
      <c r="P31" s="93">
        <f>'[1]Salud Intregral '!O30</f>
        <v>4</v>
      </c>
      <c r="Q31" s="93">
        <f>'[1]Salud Intregral '!P30</f>
        <v>1</v>
      </c>
      <c r="R31" s="97">
        <f>'[1]Salud Intregral '!Q30</f>
        <v>0</v>
      </c>
      <c r="S31" s="23"/>
    </row>
    <row r="32" spans="1:19" ht="31.5" customHeight="1" x14ac:dyDescent="0.25">
      <c r="A32" s="878"/>
      <c r="B32" s="879"/>
      <c r="C32" s="871"/>
      <c r="D32" s="92" t="str">
        <f>'[1]Salud Intregral '!C31</f>
        <v>Salon</v>
      </c>
      <c r="E32" s="93">
        <f>'[1]Salud Intregral '!D31</f>
        <v>4</v>
      </c>
      <c r="F32" s="94">
        <f>'[1]Salud Intregral '!E31</f>
        <v>5000</v>
      </c>
      <c r="G32" s="95">
        <f>'[1]Salud Intregral '!F31</f>
        <v>20000</v>
      </c>
      <c r="H32" s="95">
        <f>'[1]Salud Intregral '!G31</f>
        <v>0</v>
      </c>
      <c r="I32" s="95">
        <f>'[1]Salud Intregral '!H31</f>
        <v>5000</v>
      </c>
      <c r="J32" s="95" t="str">
        <f>'[1]Salud Intregral '!I31</f>
        <v>10.000.00</v>
      </c>
      <c r="K32" s="95">
        <f>'[1]Salud Intregral '!J31</f>
        <v>5000</v>
      </c>
      <c r="L32" s="93" t="str">
        <f>'[1]Salud Intregral '!K31</f>
        <v>Fondo General</v>
      </c>
      <c r="M32" s="93">
        <f>'[1]Salud Intregral '!L31</f>
        <v>15</v>
      </c>
      <c r="N32" s="93">
        <f>'[1]Salud Intregral '!M31</f>
        <v>2</v>
      </c>
      <c r="O32" s="93">
        <f>'[1]Salud Intregral '!N31</f>
        <v>2</v>
      </c>
      <c r="P32" s="93">
        <f>'[1]Salud Intregral '!O31</f>
        <v>5</v>
      </c>
      <c r="Q32" s="93">
        <f>'[1]Salud Intregral '!P31</f>
        <v>1</v>
      </c>
      <c r="R32" s="97">
        <f>'[1]Salud Intregral '!Q31</f>
        <v>1</v>
      </c>
      <c r="S32" s="23"/>
    </row>
    <row r="33" spans="1:19" ht="12" customHeight="1" x14ac:dyDescent="0.25">
      <c r="A33" s="537"/>
      <c r="B33" s="538"/>
      <c r="C33" s="228"/>
      <c r="D33" s="100"/>
      <c r="E33" s="101"/>
      <c r="F33" s="102"/>
      <c r="G33" s="103"/>
      <c r="H33" s="103"/>
      <c r="I33" s="103"/>
      <c r="J33" s="103"/>
      <c r="K33" s="103"/>
      <c r="L33" s="101"/>
      <c r="M33" s="101"/>
      <c r="N33" s="101"/>
      <c r="O33" s="101"/>
      <c r="P33" s="101"/>
      <c r="Q33" s="101"/>
      <c r="R33" s="104"/>
      <c r="S33" s="23"/>
    </row>
    <row r="34" spans="1:19" s="75" customFormat="1" ht="15.75" thickBot="1" x14ac:dyDescent="0.3">
      <c r="A34" s="105"/>
      <c r="B34" s="106"/>
      <c r="C34" s="106"/>
      <c r="D34" s="106"/>
      <c r="E34" s="106"/>
      <c r="F34" s="106"/>
      <c r="G34" s="106"/>
      <c r="H34" s="106"/>
      <c r="I34" s="106"/>
      <c r="J34" s="106"/>
      <c r="K34" s="107"/>
      <c r="L34" s="108" t="s">
        <v>49</v>
      </c>
      <c r="M34" s="532"/>
      <c r="N34" s="533"/>
      <c r="O34" s="533"/>
      <c r="P34" s="533"/>
      <c r="Q34" s="533"/>
      <c r="R34" s="534"/>
    </row>
    <row r="35" spans="1:19" s="75" customFormat="1" ht="16.5" thickTop="1" thickBot="1" x14ac:dyDescent="0.3">
      <c r="A35" s="201"/>
      <c r="B35" s="201"/>
      <c r="C35" s="201"/>
      <c r="D35" s="201"/>
      <c r="E35" s="201"/>
      <c r="F35" s="201"/>
      <c r="G35" s="201"/>
      <c r="H35" s="201"/>
      <c r="I35" s="201"/>
      <c r="J35" s="201"/>
      <c r="K35" s="367"/>
      <c r="L35" s="368"/>
      <c r="M35" s="399"/>
      <c r="N35" s="399"/>
      <c r="O35" s="399"/>
      <c r="P35" s="399"/>
      <c r="Q35" s="399"/>
      <c r="R35" s="399"/>
    </row>
    <row r="36" spans="1:19" s="75" customFormat="1" ht="15.75" thickTop="1" x14ac:dyDescent="0.25">
      <c r="A36" s="542" t="s">
        <v>16</v>
      </c>
      <c r="B36" s="543" t="s">
        <v>17</v>
      </c>
      <c r="C36" s="543"/>
      <c r="D36" s="544" t="s">
        <v>18</v>
      </c>
      <c r="E36" s="544" t="s">
        <v>19</v>
      </c>
      <c r="F36" s="544" t="s">
        <v>20</v>
      </c>
      <c r="G36" s="544" t="s">
        <v>21</v>
      </c>
      <c r="H36" s="547" t="s">
        <v>22</v>
      </c>
      <c r="I36" s="548"/>
      <c r="J36" s="548"/>
      <c r="K36" s="549"/>
      <c r="L36" s="550" t="s">
        <v>23</v>
      </c>
      <c r="M36" s="551" t="s">
        <v>24</v>
      </c>
      <c r="N36" s="552"/>
      <c r="O36" s="552"/>
      <c r="P36" s="552"/>
      <c r="Q36" s="552"/>
      <c r="R36" s="553"/>
    </row>
    <row r="37" spans="1:19" s="75" customFormat="1" x14ac:dyDescent="0.25">
      <c r="A37" s="561"/>
      <c r="B37" s="523"/>
      <c r="C37" s="523"/>
      <c r="D37" s="562"/>
      <c r="E37" s="545"/>
      <c r="F37" s="562"/>
      <c r="G37" s="562"/>
      <c r="H37" s="369" t="s">
        <v>25</v>
      </c>
      <c r="I37" s="369" t="s">
        <v>26</v>
      </c>
      <c r="J37" s="369" t="s">
        <v>27</v>
      </c>
      <c r="K37" s="369" t="s">
        <v>28</v>
      </c>
      <c r="L37" s="563"/>
      <c r="M37" s="575"/>
      <c r="N37" s="576"/>
      <c r="O37" s="576"/>
      <c r="P37" s="576"/>
      <c r="Q37" s="576"/>
      <c r="R37" s="577"/>
    </row>
    <row r="38" spans="1:19" s="75" customFormat="1" x14ac:dyDescent="0.25">
      <c r="A38" s="881"/>
      <c r="B38" s="590"/>
      <c r="C38" s="591"/>
      <c r="D38" s="590"/>
      <c r="E38" s="565"/>
      <c r="F38" s="564"/>
      <c r="G38" s="564"/>
      <c r="H38" s="564"/>
      <c r="I38" s="564"/>
      <c r="J38" s="564"/>
      <c r="K38" s="580"/>
      <c r="L38" s="580"/>
      <c r="M38" s="584"/>
      <c r="N38" s="585"/>
      <c r="O38" s="585"/>
      <c r="P38" s="585"/>
      <c r="Q38" s="585"/>
      <c r="R38" s="586"/>
    </row>
    <row r="39" spans="1:19" s="75" customFormat="1" x14ac:dyDescent="0.25">
      <c r="A39" s="882"/>
      <c r="B39" s="567"/>
      <c r="C39" s="568"/>
      <c r="D39" s="567"/>
      <c r="E39" s="565"/>
      <c r="F39" s="565"/>
      <c r="G39" s="565"/>
      <c r="H39" s="565"/>
      <c r="I39" s="565"/>
      <c r="J39" s="565"/>
      <c r="K39" s="581"/>
      <c r="L39" s="581"/>
      <c r="M39" s="587"/>
      <c r="N39" s="588"/>
      <c r="O39" s="588"/>
      <c r="P39" s="588"/>
      <c r="Q39" s="588"/>
      <c r="R39" s="589"/>
    </row>
    <row r="40" spans="1:19" s="75" customFormat="1" x14ac:dyDescent="0.25">
      <c r="A40" s="882"/>
      <c r="B40" s="567"/>
      <c r="C40" s="568"/>
      <c r="D40" s="567"/>
      <c r="E40" s="565"/>
      <c r="F40" s="565"/>
      <c r="G40" s="565"/>
      <c r="H40" s="565"/>
      <c r="I40" s="565"/>
      <c r="J40" s="565"/>
      <c r="K40" s="581"/>
      <c r="L40" s="581"/>
      <c r="M40" s="587"/>
      <c r="N40" s="588"/>
      <c r="O40" s="588"/>
      <c r="P40" s="588"/>
      <c r="Q40" s="588"/>
      <c r="R40" s="589"/>
    </row>
    <row r="41" spans="1:19" s="75" customFormat="1" x14ac:dyDescent="0.25">
      <c r="A41" s="882"/>
      <c r="B41" s="567"/>
      <c r="C41" s="568"/>
      <c r="D41" s="567"/>
      <c r="E41" s="565"/>
      <c r="F41" s="565"/>
      <c r="G41" s="565"/>
      <c r="H41" s="565"/>
      <c r="I41" s="565"/>
      <c r="J41" s="565"/>
      <c r="K41" s="581"/>
      <c r="L41" s="581"/>
      <c r="M41" s="587"/>
      <c r="N41" s="588"/>
      <c r="O41" s="588"/>
      <c r="P41" s="588"/>
      <c r="Q41" s="588"/>
      <c r="R41" s="589"/>
    </row>
    <row r="42" spans="1:19" s="75" customFormat="1" x14ac:dyDescent="0.25">
      <c r="A42" s="882"/>
      <c r="B42" s="567"/>
      <c r="C42" s="568"/>
      <c r="D42" s="567"/>
      <c r="E42" s="565"/>
      <c r="F42" s="565"/>
      <c r="G42" s="565"/>
      <c r="H42" s="565"/>
      <c r="I42" s="565"/>
      <c r="J42" s="565"/>
      <c r="K42" s="581"/>
      <c r="L42" s="581"/>
      <c r="M42" s="587"/>
      <c r="N42" s="588"/>
      <c r="O42" s="588"/>
      <c r="P42" s="588"/>
      <c r="Q42" s="588"/>
      <c r="R42" s="589"/>
    </row>
    <row r="43" spans="1:19" s="75" customFormat="1" x14ac:dyDescent="0.25">
      <c r="A43" s="882"/>
      <c r="B43" s="863" t="s">
        <v>50</v>
      </c>
      <c r="C43" s="864"/>
      <c r="D43" s="567"/>
      <c r="E43" s="565"/>
      <c r="F43" s="565"/>
      <c r="G43" s="565"/>
      <c r="H43" s="565"/>
      <c r="I43" s="565"/>
      <c r="J43" s="565"/>
      <c r="K43" s="581"/>
      <c r="L43" s="581"/>
      <c r="M43" s="587"/>
      <c r="N43" s="588"/>
      <c r="O43" s="588"/>
      <c r="P43" s="588"/>
      <c r="Q43" s="588"/>
      <c r="R43" s="589"/>
    </row>
    <row r="44" spans="1:19" s="75" customFormat="1" x14ac:dyDescent="0.25">
      <c r="A44" s="882"/>
      <c r="B44" s="863" t="s">
        <v>51</v>
      </c>
      <c r="C44" s="864"/>
      <c r="D44" s="567"/>
      <c r="E44" s="396" t="s">
        <v>52</v>
      </c>
      <c r="F44" s="565"/>
      <c r="G44" s="565"/>
      <c r="H44" s="565"/>
      <c r="I44" s="565"/>
      <c r="J44" s="565"/>
      <c r="K44" s="581"/>
      <c r="L44" s="581"/>
      <c r="M44" s="587" t="s">
        <v>53</v>
      </c>
      <c r="N44" s="588"/>
      <c r="O44" s="588"/>
      <c r="P44" s="588"/>
      <c r="Q44" s="588"/>
      <c r="R44" s="589"/>
    </row>
    <row r="45" spans="1:19" s="75" customFormat="1" x14ac:dyDescent="0.25">
      <c r="A45" s="880" t="s">
        <v>54</v>
      </c>
      <c r="B45" s="863" t="s">
        <v>55</v>
      </c>
      <c r="C45" s="864"/>
      <c r="D45" s="397" t="s">
        <v>56</v>
      </c>
      <c r="E45" s="396" t="s">
        <v>57</v>
      </c>
      <c r="F45" s="565"/>
      <c r="G45" s="396">
        <v>1</v>
      </c>
      <c r="H45" s="567"/>
      <c r="I45" s="396">
        <v>1</v>
      </c>
      <c r="J45" s="568"/>
      <c r="K45" s="582"/>
      <c r="L45" s="377">
        <v>824970</v>
      </c>
      <c r="M45" s="588" t="s">
        <v>58</v>
      </c>
      <c r="N45" s="588"/>
      <c r="O45" s="588"/>
      <c r="P45" s="588"/>
      <c r="Q45" s="588"/>
      <c r="R45" s="589"/>
    </row>
    <row r="46" spans="1:19" s="75" customFormat="1" x14ac:dyDescent="0.25">
      <c r="A46" s="880" t="s">
        <v>59</v>
      </c>
      <c r="B46" s="863" t="s">
        <v>60</v>
      </c>
      <c r="C46" s="864"/>
      <c r="D46" s="565"/>
      <c r="E46" s="396" t="s">
        <v>61</v>
      </c>
      <c r="F46" s="565"/>
      <c r="G46" s="565"/>
      <c r="H46" s="565"/>
      <c r="I46" s="565"/>
      <c r="J46" s="565"/>
      <c r="K46" s="581"/>
      <c r="L46" s="581"/>
      <c r="M46" s="587"/>
      <c r="N46" s="588"/>
      <c r="O46" s="588"/>
      <c r="P46" s="588"/>
      <c r="Q46" s="588"/>
      <c r="R46" s="589"/>
    </row>
    <row r="47" spans="1:19" s="75" customFormat="1" x14ac:dyDescent="0.25">
      <c r="A47" s="882"/>
      <c r="B47" s="863" t="s">
        <v>62</v>
      </c>
      <c r="C47" s="864"/>
      <c r="D47" s="565"/>
      <c r="E47" s="565"/>
      <c r="F47" s="565"/>
      <c r="G47" s="565"/>
      <c r="H47" s="565"/>
      <c r="I47" s="565"/>
      <c r="J47" s="565"/>
      <c r="K47" s="581"/>
      <c r="L47" s="581"/>
      <c r="M47" s="587"/>
      <c r="N47" s="588"/>
      <c r="O47" s="588"/>
      <c r="P47" s="588"/>
      <c r="Q47" s="588"/>
      <c r="R47" s="589"/>
    </row>
    <row r="48" spans="1:19" s="75" customFormat="1" x14ac:dyDescent="0.25">
      <c r="A48" s="882"/>
      <c r="B48" s="567"/>
      <c r="C48" s="568"/>
      <c r="D48" s="565"/>
      <c r="E48" s="565"/>
      <c r="F48" s="565"/>
      <c r="G48" s="565"/>
      <c r="H48" s="565"/>
      <c r="I48" s="565"/>
      <c r="J48" s="565"/>
      <c r="K48" s="581"/>
      <c r="L48" s="581"/>
      <c r="M48" s="601"/>
      <c r="N48" s="602"/>
      <c r="O48" s="602"/>
      <c r="P48" s="602"/>
      <c r="Q48" s="602"/>
      <c r="R48" s="603"/>
    </row>
    <row r="49" spans="1:18" s="75" customFormat="1" x14ac:dyDescent="0.25">
      <c r="A49" s="883"/>
      <c r="B49" s="578"/>
      <c r="C49" s="579"/>
      <c r="D49" s="566"/>
      <c r="E49" s="566"/>
      <c r="F49" s="566"/>
      <c r="G49" s="566"/>
      <c r="H49" s="566"/>
      <c r="I49" s="566"/>
      <c r="J49" s="566"/>
      <c r="K49" s="583"/>
      <c r="L49" s="583"/>
      <c r="M49" s="373"/>
      <c r="N49" s="373"/>
      <c r="O49" s="373"/>
      <c r="P49" s="373"/>
      <c r="Q49" s="373"/>
      <c r="R49" s="373"/>
    </row>
    <row r="50" spans="1:18" s="75" customFormat="1" x14ac:dyDescent="0.25">
      <c r="A50" s="374"/>
      <c r="B50" s="567"/>
      <c r="C50" s="568"/>
      <c r="D50" s="370"/>
      <c r="E50" s="370"/>
      <c r="F50" s="370"/>
      <c r="G50" s="370"/>
      <c r="H50" s="370"/>
      <c r="I50" s="370"/>
      <c r="J50" s="370"/>
      <c r="K50" s="371"/>
      <c r="L50" s="372"/>
      <c r="M50" s="373"/>
      <c r="N50" s="373"/>
      <c r="O50" s="373"/>
      <c r="P50" s="373"/>
      <c r="Q50" s="373"/>
      <c r="R50" s="373"/>
    </row>
    <row r="51" spans="1:18" s="75" customFormat="1" x14ac:dyDescent="0.25">
      <c r="A51" s="598" t="s">
        <v>63</v>
      </c>
      <c r="B51" s="599"/>
      <c r="C51" s="599"/>
      <c r="D51" s="599"/>
      <c r="E51" s="599"/>
      <c r="F51" s="599"/>
      <c r="G51" s="599"/>
      <c r="H51" s="599"/>
      <c r="I51" s="599"/>
      <c r="J51" s="599"/>
      <c r="K51" s="599"/>
      <c r="L51" s="599"/>
      <c r="M51" s="599"/>
      <c r="N51" s="599"/>
      <c r="O51" s="599"/>
      <c r="P51" s="599"/>
      <c r="Q51" s="599"/>
      <c r="R51" s="600"/>
    </row>
    <row r="52" spans="1:18" s="75" customFormat="1" x14ac:dyDescent="0.25">
      <c r="A52" s="380"/>
      <c r="B52" s="604"/>
      <c r="C52" s="604"/>
      <c r="D52" s="592" t="s">
        <v>35</v>
      </c>
      <c r="E52" s="593"/>
      <c r="F52" s="593"/>
      <c r="G52" s="594"/>
      <c r="H52" s="592" t="s">
        <v>64</v>
      </c>
      <c r="I52" s="593"/>
      <c r="J52" s="593"/>
      <c r="K52" s="594"/>
      <c r="L52" s="401" t="s">
        <v>65</v>
      </c>
      <c r="M52" s="595" t="s">
        <v>66</v>
      </c>
      <c r="N52" s="596"/>
      <c r="O52" s="596"/>
      <c r="P52" s="596"/>
      <c r="Q52" s="596"/>
      <c r="R52" s="597"/>
    </row>
    <row r="53" spans="1:18" s="75" customFormat="1" x14ac:dyDescent="0.25">
      <c r="A53" s="401" t="s">
        <v>67</v>
      </c>
      <c r="B53" s="605" t="s">
        <v>68</v>
      </c>
      <c r="C53" s="605"/>
      <c r="D53" s="401" t="s">
        <v>69</v>
      </c>
      <c r="E53" s="401" t="s">
        <v>40</v>
      </c>
      <c r="F53" s="382" t="s">
        <v>70</v>
      </c>
      <c r="G53" s="401" t="s">
        <v>71</v>
      </c>
      <c r="H53" s="384" t="s">
        <v>72</v>
      </c>
      <c r="I53" s="380" t="s">
        <v>73</v>
      </c>
      <c r="J53" s="380" t="s">
        <v>74</v>
      </c>
      <c r="K53" s="381" t="s">
        <v>28</v>
      </c>
      <c r="L53" s="401" t="s">
        <v>75</v>
      </c>
      <c r="M53" s="595" t="s">
        <v>76</v>
      </c>
      <c r="N53" s="597"/>
      <c r="O53" s="595" t="s">
        <v>44</v>
      </c>
      <c r="P53" s="597"/>
      <c r="Q53" s="595" t="s">
        <v>77</v>
      </c>
      <c r="R53" s="597"/>
    </row>
    <row r="54" spans="1:18" s="75" customFormat="1" x14ac:dyDescent="0.25">
      <c r="A54" s="564"/>
      <c r="B54" s="590"/>
      <c r="C54" s="591"/>
      <c r="D54" s="376" t="s">
        <v>78</v>
      </c>
      <c r="E54" s="376">
        <v>100</v>
      </c>
      <c r="F54" s="376">
        <v>300</v>
      </c>
      <c r="G54" s="383">
        <v>30000</v>
      </c>
      <c r="H54" s="564"/>
      <c r="I54" s="564"/>
      <c r="J54" s="564"/>
      <c r="K54" s="580"/>
      <c r="L54" s="580"/>
      <c r="M54" s="373"/>
      <c r="N54" s="373"/>
      <c r="O54" s="373"/>
      <c r="P54" s="373"/>
      <c r="Q54" s="373"/>
      <c r="R54" s="373"/>
    </row>
    <row r="55" spans="1:18" s="75" customFormat="1" x14ac:dyDescent="0.25">
      <c r="A55" s="565"/>
      <c r="B55" s="567"/>
      <c r="C55" s="568"/>
      <c r="D55" s="376" t="s">
        <v>79</v>
      </c>
      <c r="E55" s="376">
        <v>100</v>
      </c>
      <c r="F55" s="376">
        <v>550</v>
      </c>
      <c r="G55" s="383">
        <v>55000</v>
      </c>
      <c r="H55" s="565"/>
      <c r="I55" s="565"/>
      <c r="J55" s="565"/>
      <c r="K55" s="581"/>
      <c r="L55" s="581"/>
      <c r="M55" s="373"/>
      <c r="N55" s="373"/>
      <c r="O55" s="373"/>
      <c r="P55" s="373"/>
      <c r="Q55" s="373"/>
      <c r="R55" s="373"/>
    </row>
    <row r="56" spans="1:18" s="75" customFormat="1" x14ac:dyDescent="0.25">
      <c r="A56" s="565"/>
      <c r="B56" s="567"/>
      <c r="C56" s="568"/>
      <c r="D56" s="376" t="s">
        <v>78</v>
      </c>
      <c r="E56" s="376">
        <v>100</v>
      </c>
      <c r="F56" s="376">
        <v>300</v>
      </c>
      <c r="G56" s="383">
        <v>30000</v>
      </c>
      <c r="H56" s="565"/>
      <c r="I56" s="565"/>
      <c r="J56" s="565"/>
      <c r="K56" s="581"/>
      <c r="L56" s="581"/>
      <c r="M56" s="373"/>
      <c r="N56" s="373"/>
      <c r="O56" s="373"/>
      <c r="P56" s="373"/>
      <c r="Q56" s="373"/>
      <c r="R56" s="373"/>
    </row>
    <row r="57" spans="1:18" s="75" customFormat="1" x14ac:dyDescent="0.25">
      <c r="A57" s="565"/>
      <c r="B57" s="567"/>
      <c r="C57" s="568"/>
      <c r="D57" s="376" t="s">
        <v>80</v>
      </c>
      <c r="E57" s="376">
        <v>1</v>
      </c>
      <c r="F57" s="383">
        <v>45000</v>
      </c>
      <c r="G57" s="383">
        <v>45000</v>
      </c>
      <c r="H57" s="565"/>
      <c r="I57" s="565"/>
      <c r="J57" s="565"/>
      <c r="K57" s="581"/>
      <c r="L57" s="581"/>
      <c r="M57" s="373"/>
      <c r="N57" s="373"/>
      <c r="O57" s="373"/>
      <c r="P57" s="373"/>
      <c r="Q57" s="373"/>
      <c r="R57" s="373"/>
    </row>
    <row r="58" spans="1:18" s="75" customFormat="1" x14ac:dyDescent="0.25">
      <c r="A58" s="565"/>
      <c r="B58" s="567"/>
      <c r="C58" s="568"/>
      <c r="D58" s="376" t="s">
        <v>81</v>
      </c>
      <c r="E58" s="376">
        <v>1</v>
      </c>
      <c r="F58" s="383">
        <v>33000</v>
      </c>
      <c r="G58" s="383">
        <v>33000</v>
      </c>
      <c r="H58" s="565"/>
      <c r="I58" s="565"/>
      <c r="J58" s="565"/>
      <c r="K58" s="581"/>
      <c r="L58" s="581"/>
      <c r="M58" s="373"/>
      <c r="N58" s="373"/>
      <c r="O58" s="373"/>
      <c r="P58" s="373"/>
      <c r="Q58" s="373"/>
      <c r="R58" s="373"/>
    </row>
    <row r="59" spans="1:18" s="75" customFormat="1" x14ac:dyDescent="0.25">
      <c r="A59" s="565"/>
      <c r="B59" s="567"/>
      <c r="C59" s="568"/>
      <c r="D59" s="376" t="s">
        <v>82</v>
      </c>
      <c r="E59" s="376">
        <v>1</v>
      </c>
      <c r="F59" s="383">
        <v>31570</v>
      </c>
      <c r="G59" s="383">
        <v>31570</v>
      </c>
      <c r="H59" s="565"/>
      <c r="I59" s="565"/>
      <c r="J59" s="565"/>
      <c r="K59" s="581"/>
      <c r="L59" s="581"/>
      <c r="M59" s="373"/>
      <c r="N59" s="373"/>
      <c r="O59" s="373"/>
      <c r="P59" s="373"/>
      <c r="Q59" s="373"/>
      <c r="R59" s="373"/>
    </row>
    <row r="60" spans="1:18" s="75" customFormat="1" x14ac:dyDescent="0.25">
      <c r="A60" s="565"/>
      <c r="B60" s="567"/>
      <c r="C60" s="568"/>
      <c r="D60" s="376" t="s">
        <v>83</v>
      </c>
      <c r="E60" s="376">
        <v>1</v>
      </c>
      <c r="F60" s="383">
        <v>50000</v>
      </c>
      <c r="G60" s="383">
        <v>50000</v>
      </c>
      <c r="H60" s="565"/>
      <c r="I60" s="565"/>
      <c r="J60" s="565"/>
      <c r="K60" s="581"/>
      <c r="L60" s="581"/>
      <c r="M60" s="373"/>
      <c r="N60" s="373"/>
      <c r="O60" s="373"/>
      <c r="P60" s="373"/>
      <c r="Q60" s="373"/>
      <c r="R60" s="373"/>
    </row>
    <row r="61" spans="1:18" s="75" customFormat="1" ht="18.75" x14ac:dyDescent="0.3">
      <c r="A61" s="390" t="s">
        <v>84</v>
      </c>
      <c r="B61" s="606">
        <v>824970</v>
      </c>
      <c r="C61" s="607"/>
      <c r="D61" s="385" t="s">
        <v>85</v>
      </c>
      <c r="E61" s="376">
        <v>100</v>
      </c>
      <c r="F61" s="376">
        <v>8</v>
      </c>
      <c r="G61" s="379">
        <v>800</v>
      </c>
      <c r="H61" s="386"/>
      <c r="I61" s="387" t="s">
        <v>86</v>
      </c>
      <c r="J61" s="386"/>
      <c r="K61" s="388"/>
      <c r="L61" s="389" t="s">
        <v>87</v>
      </c>
      <c r="M61" s="375"/>
      <c r="N61" s="373"/>
      <c r="O61" s="373"/>
      <c r="P61" s="373"/>
      <c r="Q61" s="373"/>
      <c r="R61" s="373"/>
    </row>
    <row r="62" spans="1:18" s="75" customFormat="1" x14ac:dyDescent="0.25">
      <c r="A62" s="565"/>
      <c r="B62" s="567"/>
      <c r="C62" s="568"/>
      <c r="D62" s="376" t="s">
        <v>88</v>
      </c>
      <c r="E62" s="376">
        <v>100</v>
      </c>
      <c r="F62" s="376">
        <v>5</v>
      </c>
      <c r="G62" s="376">
        <v>500</v>
      </c>
      <c r="H62" s="565"/>
      <c r="I62" s="565"/>
      <c r="J62" s="565"/>
      <c r="K62" s="581"/>
      <c r="L62" s="581"/>
      <c r="M62" s="373"/>
      <c r="N62" s="373"/>
      <c r="O62" s="373"/>
      <c r="P62" s="373"/>
      <c r="Q62" s="373"/>
      <c r="R62" s="373"/>
    </row>
    <row r="63" spans="1:18" s="75" customFormat="1" x14ac:dyDescent="0.25">
      <c r="A63" s="565"/>
      <c r="B63" s="567"/>
      <c r="C63" s="568"/>
      <c r="D63" s="376" t="s">
        <v>89</v>
      </c>
      <c r="E63" s="376">
        <v>100</v>
      </c>
      <c r="F63" s="376">
        <v>35</v>
      </c>
      <c r="G63" s="383">
        <v>3500</v>
      </c>
      <c r="H63" s="565"/>
      <c r="I63" s="565"/>
      <c r="J63" s="565"/>
      <c r="K63" s="581"/>
      <c r="L63" s="581"/>
      <c r="M63" s="373"/>
      <c r="N63" s="373"/>
      <c r="O63" s="373"/>
      <c r="P63" s="373"/>
      <c r="Q63" s="373"/>
      <c r="R63" s="373"/>
    </row>
    <row r="64" spans="1:18" s="75" customFormat="1" x14ac:dyDescent="0.25">
      <c r="A64" s="565"/>
      <c r="B64" s="567"/>
      <c r="C64" s="568"/>
      <c r="D64" s="376" t="s">
        <v>90</v>
      </c>
      <c r="E64" s="376">
        <v>100</v>
      </c>
      <c r="F64" s="376">
        <v>26</v>
      </c>
      <c r="G64" s="383">
        <v>2600</v>
      </c>
      <c r="H64" s="565"/>
      <c r="I64" s="565"/>
      <c r="J64" s="565"/>
      <c r="K64" s="581"/>
      <c r="L64" s="581"/>
      <c r="M64" s="373"/>
      <c r="N64" s="373"/>
      <c r="O64" s="373"/>
      <c r="P64" s="373"/>
      <c r="Q64" s="373"/>
      <c r="R64" s="373"/>
    </row>
    <row r="65" spans="1:18" s="75" customFormat="1" x14ac:dyDescent="0.25">
      <c r="A65" s="565"/>
      <c r="B65" s="567"/>
      <c r="C65" s="568"/>
      <c r="D65" s="376" t="s">
        <v>91</v>
      </c>
      <c r="E65" s="376">
        <v>100</v>
      </c>
      <c r="F65" s="376">
        <v>500</v>
      </c>
      <c r="G65" s="383">
        <v>50000</v>
      </c>
      <c r="H65" s="565"/>
      <c r="I65" s="565"/>
      <c r="J65" s="565"/>
      <c r="K65" s="581"/>
      <c r="L65" s="581"/>
      <c r="M65" s="373"/>
      <c r="N65" s="373"/>
      <c r="O65" s="373"/>
      <c r="P65" s="373"/>
      <c r="Q65" s="373"/>
      <c r="R65" s="373"/>
    </row>
    <row r="66" spans="1:18" s="75" customFormat="1" x14ac:dyDescent="0.25">
      <c r="A66" s="565"/>
      <c r="B66" s="567"/>
      <c r="C66" s="568"/>
      <c r="D66" s="376" t="s">
        <v>92</v>
      </c>
      <c r="E66" s="376">
        <v>1</v>
      </c>
      <c r="F66" s="383">
        <v>450000</v>
      </c>
      <c r="G66" s="383">
        <v>450000</v>
      </c>
      <c r="H66" s="565"/>
      <c r="I66" s="565"/>
      <c r="J66" s="565"/>
      <c r="K66" s="581"/>
      <c r="L66" s="581"/>
      <c r="M66" s="373"/>
      <c r="N66" s="373"/>
      <c r="O66" s="373"/>
      <c r="P66" s="373"/>
      <c r="Q66" s="373"/>
      <c r="R66" s="373"/>
    </row>
    <row r="67" spans="1:18" s="75" customFormat="1" x14ac:dyDescent="0.25">
      <c r="A67" s="565"/>
      <c r="B67" s="567"/>
      <c r="C67" s="568"/>
      <c r="D67" s="376" t="s">
        <v>93</v>
      </c>
      <c r="E67" s="376">
        <v>1</v>
      </c>
      <c r="F67" s="383">
        <v>27000</v>
      </c>
      <c r="G67" s="383">
        <v>27000</v>
      </c>
      <c r="H67" s="565"/>
      <c r="I67" s="565"/>
      <c r="J67" s="565"/>
      <c r="K67" s="581"/>
      <c r="L67" s="581"/>
      <c r="M67" s="373"/>
      <c r="N67" s="373"/>
      <c r="O67" s="373"/>
      <c r="P67" s="373"/>
      <c r="Q67" s="373"/>
      <c r="R67" s="373"/>
    </row>
    <row r="68" spans="1:18" s="75" customFormat="1" x14ac:dyDescent="0.25">
      <c r="A68" s="566"/>
      <c r="B68" s="578"/>
      <c r="C68" s="579"/>
      <c r="D68" s="376" t="s">
        <v>94</v>
      </c>
      <c r="E68" s="376">
        <v>1</v>
      </c>
      <c r="F68" s="383">
        <v>16000</v>
      </c>
      <c r="G68" s="383">
        <v>16000</v>
      </c>
      <c r="H68" s="566"/>
      <c r="I68" s="566"/>
      <c r="J68" s="566"/>
      <c r="K68" s="583"/>
      <c r="L68" s="583"/>
      <c r="M68" s="370"/>
      <c r="N68" s="370"/>
      <c r="O68" s="370"/>
      <c r="P68" s="370"/>
      <c r="Q68" s="370"/>
      <c r="R68" s="370"/>
    </row>
    <row r="69" spans="1:18" s="75" customFormat="1" x14ac:dyDescent="0.25">
      <c r="A69" s="201"/>
      <c r="B69" s="400"/>
      <c r="C69" s="400"/>
      <c r="D69" s="201"/>
      <c r="E69" s="201"/>
      <c r="F69" s="201"/>
      <c r="G69" s="201"/>
      <c r="H69" s="378"/>
      <c r="I69" s="201"/>
      <c r="J69" s="201"/>
      <c r="K69" s="201"/>
      <c r="L69" s="378"/>
      <c r="M69" s="201"/>
      <c r="N69" s="201"/>
      <c r="O69" s="201"/>
      <c r="P69" s="201"/>
      <c r="Q69" s="201"/>
      <c r="R69" s="201"/>
    </row>
    <row r="70" spans="1:18" s="75" customFormat="1" ht="15.75" thickBot="1" x14ac:dyDescent="0.3">
      <c r="A70" s="266"/>
      <c r="B70" s="517" t="str">
        <f>'[1]Salud Intregral '!$B$49</f>
        <v xml:space="preserve">Producto y Sus  Atributos </v>
      </c>
      <c r="C70" s="517"/>
      <c r="D70" s="517"/>
      <c r="E70" s="517"/>
      <c r="F70" s="517"/>
      <c r="G70" s="517"/>
      <c r="H70" s="517"/>
      <c r="I70" s="517"/>
      <c r="J70" s="517"/>
      <c r="K70" s="517"/>
      <c r="L70" s="517"/>
      <c r="M70" s="517"/>
      <c r="N70" s="267"/>
      <c r="O70" s="267"/>
      <c r="P70" s="267"/>
      <c r="Q70" s="268"/>
    </row>
    <row r="71" spans="1:18" s="75" customFormat="1" ht="15.75" thickBot="1" x14ac:dyDescent="0.3">
      <c r="A71" s="436" t="str">
        <f>'[1]Salud Intregral '!A50</f>
        <v>Producto</v>
      </c>
      <c r="B71" s="436" t="str">
        <f>'[1]Salud Intregral '!B50</f>
        <v>Descripción de Producto</v>
      </c>
      <c r="C71" s="436" t="str">
        <f>'[1]Salud Intregral '!C50</f>
        <v xml:space="preserve">Unidad de Medida </v>
      </c>
      <c r="D71" s="436" t="str">
        <f>'[1]Salud Intregral '!D50</f>
        <v xml:space="preserve">Medio de Verificación </v>
      </c>
      <c r="E71" s="436" t="str">
        <f>'[1]Salud Intregral '!E50</f>
        <v xml:space="preserve">Línea Base </v>
      </c>
      <c r="F71" s="518" t="str">
        <f>'[1]Salud Intregral '!F50</f>
        <v>Meta Total</v>
      </c>
      <c r="G71" s="427" t="str">
        <f>'[1]Salud Intregral '!G50</f>
        <v>Meta por trimestre</v>
      </c>
      <c r="H71" s="428"/>
      <c r="I71" s="428"/>
      <c r="J71" s="429"/>
      <c r="K71" s="441" t="str">
        <f>'[1]Salud Intregral '!K50</f>
        <v>Presupuesto</v>
      </c>
      <c r="L71" s="443" t="str">
        <f>'[1]Salud Intregral '!L50</f>
        <v>Riesgo(s)</v>
      </c>
      <c r="M71" s="269"/>
      <c r="N71" s="269"/>
      <c r="O71" s="269"/>
      <c r="P71" s="269"/>
      <c r="Q71" s="270"/>
    </row>
    <row r="72" spans="1:18" s="75" customFormat="1" x14ac:dyDescent="0.25">
      <c r="A72" s="495"/>
      <c r="B72" s="495"/>
      <c r="C72" s="495"/>
      <c r="D72" s="495"/>
      <c r="E72" s="495"/>
      <c r="F72" s="497"/>
      <c r="G72" s="271" t="str">
        <f>'[1]Salud Intregral '!G51</f>
        <v>Ene-Mar</v>
      </c>
      <c r="H72" s="272" t="str">
        <f>'[1]Salud Intregral '!H51</f>
        <v>Abr-Jun</v>
      </c>
      <c r="I72" s="272" t="str">
        <f>'[1]Salud Intregral '!I51</f>
        <v>Jul-Sept</v>
      </c>
      <c r="J72" s="273" t="str">
        <f>'[1]Salud Intregral '!J51</f>
        <v>Oct-Dic</v>
      </c>
      <c r="K72" s="499"/>
      <c r="L72" s="519"/>
      <c r="M72" s="269"/>
      <c r="N72" s="269"/>
      <c r="O72" s="269"/>
      <c r="P72" s="269"/>
      <c r="Q72" s="270"/>
    </row>
    <row r="73" spans="1:18" s="75" customFormat="1" x14ac:dyDescent="0.25">
      <c r="A73" s="274"/>
      <c r="B73" s="274"/>
      <c r="C73" s="274"/>
      <c r="D73" s="274"/>
      <c r="E73" s="274"/>
      <c r="F73" s="274"/>
      <c r="G73" s="275"/>
      <c r="H73" s="275"/>
      <c r="I73" s="275"/>
      <c r="J73" s="275"/>
      <c r="K73" s="276"/>
      <c r="L73" s="277"/>
      <c r="M73" s="269"/>
      <c r="N73" s="269"/>
      <c r="O73" s="269"/>
      <c r="P73" s="269"/>
      <c r="Q73" s="270"/>
    </row>
    <row r="74" spans="1:18" s="75" customFormat="1" ht="100.5" customHeight="1" thickBot="1" x14ac:dyDescent="0.3">
      <c r="A74" s="231" t="str">
        <f>'[1]Salud Intregral '!A53</f>
        <v xml:space="preserve">Creadas salas amiga de la Familia Lactante para Promover  los Derechos a la Salud de la Mujer </v>
      </c>
      <c r="B74" s="278" t="str">
        <f>'[1]Salud Intregral '!B53</f>
        <v>Asumir el compromiso de Garantizar la practica de la lactancia materna en el espacio laboral como esta contemplado en la Ley.</v>
      </c>
      <c r="C74" s="237" t="str">
        <f>'[1]Salud Intregral '!C53</f>
        <v>Instituciones con area de lactancia</v>
      </c>
      <c r="D74" s="237" t="str">
        <f>'[1]Salud Intregral '!D53</f>
        <v>Espacio fisico</v>
      </c>
      <c r="E74" s="230">
        <f>'[1]Salud Intregral '!E53</f>
        <v>3</v>
      </c>
      <c r="F74" s="230">
        <f>'[1]Salud Intregral '!F53</f>
        <v>2</v>
      </c>
      <c r="G74" s="230">
        <f>'[1]Salud Intregral '!G53</f>
        <v>0</v>
      </c>
      <c r="H74" s="230">
        <f>'[1]Salud Intregral '!H53</f>
        <v>1</v>
      </c>
      <c r="I74" s="230">
        <f>'[1]Salud Intregral '!I53</f>
        <v>1</v>
      </c>
      <c r="J74" s="230">
        <f>'[1]Salud Intregral '!J53</f>
        <v>0</v>
      </c>
      <c r="K74" s="403">
        <f>'[1]Salud Intregral '!K53</f>
        <v>358000</v>
      </c>
      <c r="L74" s="237" t="str">
        <f>'[1]Salud Intregral '!L53</f>
        <v xml:space="preserve">*Burocracia Institucional </v>
      </c>
      <c r="M74" s="269"/>
      <c r="N74" s="269"/>
      <c r="O74" s="269"/>
      <c r="P74" s="269"/>
      <c r="Q74" s="270"/>
    </row>
    <row r="75" spans="1:18" s="75" customFormat="1" ht="19.5" customHeight="1" thickBot="1" x14ac:dyDescent="0.3">
      <c r="A75" s="494" t="str">
        <f>'[1]Salud Intregral '!A54</f>
        <v>Actividades</v>
      </c>
      <c r="B75" s="494" t="str">
        <f>'[1]Salud Intregral '!B54</f>
        <v>Presupuesto por Actividad</v>
      </c>
      <c r="C75" s="428" t="str">
        <f>'[1]Salud Intregral '!C54</f>
        <v>Insumos</v>
      </c>
      <c r="D75" s="428"/>
      <c r="E75" s="428"/>
      <c r="F75" s="429"/>
      <c r="G75" s="427" t="str">
        <f>'[1]Salud Intregral '!G54</f>
        <v>Inversion/Trimestre (RD $)</v>
      </c>
      <c r="H75" s="428"/>
      <c r="I75" s="428"/>
      <c r="J75" s="429"/>
      <c r="K75" s="510" t="str">
        <f>'[1]Salud Intregral '!K54</f>
        <v xml:space="preserve">Fuente de Financiamiento </v>
      </c>
      <c r="L75" s="427" t="str">
        <f>'[1]Salud Intregral '!L54</f>
        <v xml:space="preserve">Est. Programática </v>
      </c>
      <c r="M75" s="428"/>
      <c r="N75" s="428"/>
      <c r="O75" s="428"/>
      <c r="P75" s="428"/>
      <c r="Q75" s="429"/>
    </row>
    <row r="76" spans="1:18" s="75" customFormat="1" ht="26.25" customHeight="1" thickBot="1" x14ac:dyDescent="0.3">
      <c r="A76" s="437"/>
      <c r="B76" s="437"/>
      <c r="C76" s="248" t="str">
        <f>'[1]Salud Intregral '!C55</f>
        <v xml:space="preserve">Indentificacion </v>
      </c>
      <c r="D76" s="249" t="str">
        <f>'[1]Salud Intregral '!D55</f>
        <v>Cantidad</v>
      </c>
      <c r="E76" s="249" t="str">
        <f>'[1]Salud Intregral '!E55</f>
        <v>Costo Unitario (RD$)</v>
      </c>
      <c r="F76" s="249" t="str">
        <f>'[1]Salud Intregral '!F55</f>
        <v>Monto (RD$)</v>
      </c>
      <c r="G76" s="249" t="str">
        <f>'[1]Salud Intregral '!G55</f>
        <v>Ene-Mar</v>
      </c>
      <c r="H76" s="249" t="str">
        <f>'[1]Salud Intregral '!H55</f>
        <v>Abr-Jun</v>
      </c>
      <c r="I76" s="249" t="str">
        <f>'[1]Salud Intregral '!I55</f>
        <v>Jul-Sept</v>
      </c>
      <c r="J76" s="250" t="str">
        <f>'[1]Salud Intregral '!J55</f>
        <v>Oct-Dic</v>
      </c>
      <c r="K76" s="431"/>
      <c r="L76" s="249" t="str">
        <f>'[1]Salud Intregral '!L55</f>
        <v>Prog.</v>
      </c>
      <c r="M76" s="249" t="str">
        <f>'[1]Salud Intregral '!M55</f>
        <v>Act.</v>
      </c>
      <c r="N76" s="249" t="str">
        <f>'[1]Salud Intregral '!N55</f>
        <v>Objeto</v>
      </c>
      <c r="O76" s="249" t="str">
        <f>'[1]Salud Intregral '!O55</f>
        <v>Cuenta</v>
      </c>
      <c r="P76" s="249" t="str">
        <f>'[1]Salud Intregral '!P55</f>
        <v>Subcta.</v>
      </c>
      <c r="Q76" s="279" t="str">
        <f>'[1]Salud Intregral '!Q55</f>
        <v>Auxiliar</v>
      </c>
    </row>
    <row r="77" spans="1:18" s="75" customFormat="1" ht="28.5" customHeight="1" thickBot="1" x14ac:dyDescent="0.3">
      <c r="A77" s="569" t="str">
        <f>'[1]Salud Intregral '!A56</f>
        <v xml:space="preserve"> asegurar  los derechos de la mujer que trabaja fuera del hogar a practicar la lactancia materna, mediante la implemetacion de Dos (2) lactarios uno en Santo Domingo y otro en la Provincia de Santiago.    Lactario en recinto Oficinas Gubernamentales Prof. Juan Bosch                                                                                                      Lactario en recinto Oficinas Gubernamentales Prof. Juan Bosch, Lactario Oficina Provincial de la Mujer (OPM) Santiago</v>
      </c>
      <c r="B77" s="886">
        <f>'[1]Salud Intregral '!B56</f>
        <v>358000</v>
      </c>
      <c r="C77" s="280" t="b">
        <f>I79='[1]Salud Intregral '!C56</f>
        <v>0</v>
      </c>
      <c r="D77" s="281">
        <f>'[1]Salud Intregral '!D56</f>
        <v>4</v>
      </c>
      <c r="E77" s="282">
        <f>'[1]Salud Intregral '!E56</f>
        <v>15000</v>
      </c>
      <c r="F77" s="282">
        <f>'[1]Salud Intregral '!F56</f>
        <v>60000</v>
      </c>
      <c r="G77" s="281"/>
      <c r="H77" s="281">
        <f>'[1]Salud Intregral '!H56</f>
        <v>2</v>
      </c>
      <c r="I77" s="281">
        <f>'[1]Salud Intregral '!I56</f>
        <v>2</v>
      </c>
      <c r="J77" s="281"/>
      <c r="K77" s="572" t="str">
        <f>'[1]Salud Intregral '!K56</f>
        <v>Fondo General</v>
      </c>
      <c r="L77" s="253">
        <f>'[1]Salud Intregral '!L56</f>
        <v>15</v>
      </c>
      <c r="M77" s="281">
        <f>'[1]Salud Intregral '!M56</f>
        <v>2</v>
      </c>
      <c r="N77" s="281">
        <f>'[1]Salud Intregral '!N56</f>
        <v>6</v>
      </c>
      <c r="O77" s="281">
        <f>'[1]Salud Intregral '!O56</f>
        <v>1</v>
      </c>
      <c r="P77" s="281">
        <f>'[1]Salud Intregral '!P56</f>
        <v>1</v>
      </c>
      <c r="Q77" s="283" t="str">
        <f>'[1]Salud Intregral '!Q56</f>
        <v>0 1</v>
      </c>
    </row>
    <row r="78" spans="1:18" s="75" customFormat="1" ht="19.5" customHeight="1" thickBot="1" x14ac:dyDescent="0.3">
      <c r="A78" s="570"/>
      <c r="B78" s="887"/>
      <c r="C78" s="284" t="str">
        <f>'[1]Salud Intregral '!C57</f>
        <v>Neverita</v>
      </c>
      <c r="D78" s="285">
        <f>'[1]Salud Intregral '!D57</f>
        <v>2</v>
      </c>
      <c r="E78" s="286">
        <f>'[1]Salud Intregral '!E57</f>
        <v>10000</v>
      </c>
      <c r="F78" s="286">
        <f>'[1]Salud Intregral '!F57</f>
        <v>20000</v>
      </c>
      <c r="G78" s="285"/>
      <c r="H78" s="285">
        <f>'[1]Salud Intregral '!H57</f>
        <v>1</v>
      </c>
      <c r="I78" s="285">
        <f>'[1]Salud Intregral '!I57</f>
        <v>1</v>
      </c>
      <c r="J78" s="285"/>
      <c r="K78" s="573"/>
      <c r="L78" s="253">
        <f>'[1]Salud Intregral '!L57</f>
        <v>15</v>
      </c>
      <c r="M78" s="285">
        <f>'[1]Salud Intregral '!M57</f>
        <v>2</v>
      </c>
      <c r="N78" s="285">
        <f>'[1]Salud Intregral '!N57</f>
        <v>6</v>
      </c>
      <c r="O78" s="285">
        <f>'[1]Salud Intregral '!O57</f>
        <v>1</v>
      </c>
      <c r="P78" s="285">
        <f>'[1]Salud Intregral '!P57</f>
        <v>9</v>
      </c>
      <c r="Q78" s="287">
        <f>'[1]Salud Intregral '!Q57</f>
        <v>0</v>
      </c>
    </row>
    <row r="79" spans="1:18" s="75" customFormat="1" ht="19.5" customHeight="1" thickBot="1" x14ac:dyDescent="0.3">
      <c r="A79" s="570"/>
      <c r="B79" s="887"/>
      <c r="C79" s="284" t="str">
        <f>'[1]Salud Intregral '!C58</f>
        <v>Ordeñadores</v>
      </c>
      <c r="D79" s="285">
        <f>'[1]Salud Intregral '!D58</f>
        <v>4</v>
      </c>
      <c r="E79" s="286">
        <f>'[1]Salud Intregral '!E58</f>
        <v>7000</v>
      </c>
      <c r="F79" s="286">
        <f>'[1]Salud Intregral '!F58</f>
        <v>28000</v>
      </c>
      <c r="G79" s="285"/>
      <c r="H79" s="285">
        <f>'[1]Salud Intregral '!H58</f>
        <v>2</v>
      </c>
      <c r="I79" s="285">
        <f>'[1]Salud Intregral '!I58</f>
        <v>2</v>
      </c>
      <c r="J79" s="285"/>
      <c r="K79" s="573"/>
      <c r="L79" s="253">
        <f>'[1]Salud Intregral '!L58</f>
        <v>15</v>
      </c>
      <c r="M79" s="285">
        <f>'[1]Salud Intregral '!M58</f>
        <v>2</v>
      </c>
      <c r="N79" s="285">
        <f>'[1]Salud Intregral '!N58</f>
        <v>3</v>
      </c>
      <c r="O79" s="285">
        <f>'[1]Salud Intregral '!O58</f>
        <v>4</v>
      </c>
      <c r="P79" s="285">
        <f>'[1]Salud Intregral '!P58</f>
        <v>1</v>
      </c>
      <c r="Q79" s="287"/>
    </row>
    <row r="80" spans="1:18" s="75" customFormat="1" ht="36.75" thickBot="1" x14ac:dyDescent="0.3">
      <c r="A80" s="571"/>
      <c r="B80" s="888"/>
      <c r="C80" s="288" t="str">
        <f>'[1]Salud Intregral '!C59</f>
        <v xml:space="preserve">copas  desechables para extractor todas las tallas </v>
      </c>
      <c r="D80" s="289">
        <f>'[1]Salud Intregral '!D59</f>
        <v>500</v>
      </c>
      <c r="E80" s="290">
        <f>'[1]Salud Intregral '!E59</f>
        <v>500</v>
      </c>
      <c r="F80" s="290">
        <f>'[1]Salud Intregral '!$F$59</f>
        <v>250000</v>
      </c>
      <c r="G80" s="289"/>
      <c r="H80" s="289">
        <f>'[1]Salud Intregral '!H59</f>
        <v>250</v>
      </c>
      <c r="I80" s="289">
        <f>'[1]Salud Intregral '!I59</f>
        <v>250</v>
      </c>
      <c r="J80" s="289"/>
      <c r="K80" s="574"/>
      <c r="L80" s="253">
        <f>'[1]Salud Intregral '!L59</f>
        <v>15</v>
      </c>
      <c r="M80" s="285">
        <f>'[1]Salud Intregral '!M59</f>
        <v>2</v>
      </c>
      <c r="N80" s="285">
        <f>'[1]Salud Intregral '!N59</f>
        <v>3</v>
      </c>
      <c r="O80" s="285">
        <f>'[1]Salud Intregral '!O59</f>
        <v>4</v>
      </c>
      <c r="P80" s="285">
        <f>'[1]Salud Intregral '!P59</f>
        <v>1</v>
      </c>
      <c r="Q80" s="291"/>
    </row>
    <row r="81" spans="1:17" s="75" customFormat="1" ht="15.75" thickBot="1" x14ac:dyDescent="0.3">
      <c r="A81" s="557" t="str">
        <f>'[1]Salud Intregral '!$A$60</f>
        <v xml:space="preserve">Producto y sus  Atributos </v>
      </c>
      <c r="B81" s="557"/>
      <c r="C81" s="557"/>
      <c r="D81" s="557"/>
      <c r="E81" s="557"/>
      <c r="F81" s="557"/>
      <c r="G81" s="557"/>
      <c r="H81" s="557"/>
      <c r="I81" s="557"/>
      <c r="J81" s="557"/>
      <c r="K81" s="557"/>
      <c r="L81" s="557"/>
      <c r="M81" s="269"/>
      <c r="N81" s="269"/>
      <c r="O81" s="269"/>
      <c r="P81" s="269"/>
      <c r="Q81" s="270"/>
    </row>
    <row r="82" spans="1:17" s="75" customFormat="1" ht="15.75" thickBot="1" x14ac:dyDescent="0.3">
      <c r="A82" s="423" t="str">
        <f>'[1]Salud Intregral '!A61</f>
        <v>Producto</v>
      </c>
      <c r="B82" s="494" t="str">
        <f>'[1]Salud Intregral '!B61</f>
        <v>Descripción de Producto</v>
      </c>
      <c r="C82" s="494" t="str">
        <f>'[1]Salud Intregral '!C61</f>
        <v xml:space="preserve">Unidad de Medida </v>
      </c>
      <c r="D82" s="494" t="str">
        <f>'[1]Salud Intregral '!D61</f>
        <v xml:space="preserve">Medio de Verificación </v>
      </c>
      <c r="E82" s="494" t="str">
        <f>'[1]Salud Intregral '!E61</f>
        <v xml:space="preserve">Línea Base </v>
      </c>
      <c r="F82" s="496" t="str">
        <f>'[1]Salud Intregral '!F61</f>
        <v>Meta Total</v>
      </c>
      <c r="G82" s="427" t="str">
        <f>'[1]Salud Intregral '!G61</f>
        <v>Meta por trimestre</v>
      </c>
      <c r="H82" s="428"/>
      <c r="I82" s="428"/>
      <c r="J82" s="429"/>
      <c r="K82" s="498" t="str">
        <f>'[1]Salud Intregral '!K61</f>
        <v>Presupuesto</v>
      </c>
      <c r="L82" s="500" t="str">
        <f>'[1]Salud Intregral '!L61</f>
        <v>Riesgo(s)</v>
      </c>
      <c r="M82" s="292"/>
      <c r="N82" s="292"/>
      <c r="O82" s="292"/>
      <c r="P82" s="292"/>
      <c r="Q82" s="293"/>
    </row>
    <row r="83" spans="1:17" s="75" customFormat="1" ht="8.25" customHeight="1" thickBot="1" x14ac:dyDescent="0.3">
      <c r="A83" s="424"/>
      <c r="B83" s="437"/>
      <c r="C83" s="437"/>
      <c r="D83" s="437"/>
      <c r="E83" s="437"/>
      <c r="F83" s="512"/>
      <c r="G83" s="248" t="str">
        <f>'[1]Salud Intregral '!G62</f>
        <v>Ene-Mar</v>
      </c>
      <c r="H83" s="249" t="str">
        <f>'[1]Salud Intregral '!H62</f>
        <v>Abr-Jun</v>
      </c>
      <c r="I83" s="249" t="str">
        <f>'[1]Salud Intregral '!I62</f>
        <v>Jul-Sept</v>
      </c>
      <c r="J83" s="250" t="str">
        <f>'[1]Salud Intregral '!J62</f>
        <v>Oct-Dic</v>
      </c>
      <c r="K83" s="442"/>
      <c r="L83" s="513"/>
      <c r="M83" s="292"/>
      <c r="N83" s="292"/>
      <c r="O83" s="292"/>
      <c r="P83" s="292"/>
      <c r="Q83" s="293"/>
    </row>
    <row r="84" spans="1:17" s="75" customFormat="1" x14ac:dyDescent="0.25">
      <c r="A84" s="514" t="str">
        <f>'[1]Salud Intregral '!A63</f>
        <v xml:space="preserve">Fortalecido del programa de Promocion de los derechos a la salud integral de la mujer </v>
      </c>
      <c r="B84" s="447" t="str">
        <f>'[1]Salud Intregral '!B63</f>
        <v>Fortalecer el Programa de Promocion de los Derechos de la Mujer, conociendo la expereincia del Centro de Nacional de Educacion Sexual (CENESEX) de   Cuba</v>
      </c>
      <c r="C84" s="449" t="str">
        <f>'[1]Salud Intregral '!C63</f>
        <v>informes</v>
      </c>
      <c r="D84" s="482" t="str">
        <f>'[1]Salud Intregral '!D63</f>
        <v>Matriculacion</v>
      </c>
      <c r="E84" s="449">
        <f>'[1]Salud Intregral '!E63</f>
        <v>1</v>
      </c>
      <c r="F84" s="449">
        <f>'[1]Salud Intregral '!F63</f>
        <v>1</v>
      </c>
      <c r="G84" s="451"/>
      <c r="H84" s="449"/>
      <c r="I84" s="449">
        <f>'[1]Salud Intregral '!I63</f>
        <v>1</v>
      </c>
      <c r="J84" s="449"/>
      <c r="K84" s="458">
        <f>'[1]Salud Intregral '!K63</f>
        <v>515000</v>
      </c>
      <c r="L84" s="432"/>
      <c r="M84" s="294"/>
      <c r="N84" s="294"/>
      <c r="O84" s="294"/>
      <c r="P84" s="295"/>
      <c r="Q84" s="293"/>
    </row>
    <row r="85" spans="1:17" s="75" customFormat="1" ht="15.75" thickBot="1" x14ac:dyDescent="0.3">
      <c r="A85" s="515"/>
      <c r="B85" s="448"/>
      <c r="C85" s="450"/>
      <c r="D85" s="516"/>
      <c r="E85" s="450"/>
      <c r="F85" s="450"/>
      <c r="G85" s="452"/>
      <c r="H85" s="450"/>
      <c r="I85" s="450"/>
      <c r="J85" s="450"/>
      <c r="K85" s="460"/>
      <c r="L85" s="433"/>
      <c r="M85" s="296"/>
      <c r="N85" s="296"/>
      <c r="O85" s="296"/>
      <c r="P85" s="297"/>
      <c r="Q85" s="270"/>
    </row>
    <row r="86" spans="1:17" x14ac:dyDescent="0.25">
      <c r="A86" s="298"/>
      <c r="B86" s="269"/>
      <c r="C86" s="269"/>
      <c r="D86" s="269"/>
      <c r="E86" s="269"/>
      <c r="F86" s="269"/>
      <c r="G86" s="269"/>
      <c r="H86" s="269"/>
      <c r="I86" s="269"/>
      <c r="J86" s="269"/>
      <c r="K86" s="269"/>
      <c r="L86" s="269"/>
      <c r="M86" s="269"/>
      <c r="N86" s="269"/>
      <c r="O86" s="269"/>
      <c r="P86" s="269"/>
      <c r="Q86" s="270"/>
    </row>
    <row r="87" spans="1:17" ht="15.75" thickBot="1" x14ac:dyDescent="0.3">
      <c r="A87" s="298"/>
      <c r="B87" s="269"/>
      <c r="C87" s="269"/>
      <c r="D87" s="269"/>
      <c r="E87" s="269"/>
      <c r="F87" s="269"/>
      <c r="G87" s="269"/>
      <c r="H87" s="269"/>
      <c r="I87" s="269"/>
      <c r="J87" s="269"/>
      <c r="K87" s="269"/>
      <c r="L87" s="269"/>
      <c r="M87" s="269"/>
      <c r="N87" s="269"/>
      <c r="O87" s="269"/>
      <c r="P87" s="269"/>
      <c r="Q87" s="270"/>
    </row>
    <row r="88" spans="1:17" ht="15.75" thickBot="1" x14ac:dyDescent="0.3">
      <c r="A88" s="559" t="str">
        <f>'[1]Salud Intregral '!$A$67</f>
        <v xml:space="preserve">Actividades y sus  Atributos </v>
      </c>
      <c r="B88" s="560"/>
      <c r="C88" s="560"/>
      <c r="D88" s="560"/>
      <c r="E88" s="560"/>
      <c r="F88" s="560"/>
      <c r="G88" s="560"/>
      <c r="H88" s="560"/>
      <c r="I88" s="560"/>
      <c r="J88" s="560"/>
      <c r="K88" s="560"/>
      <c r="L88" s="560"/>
      <c r="M88" s="299"/>
      <c r="N88" s="299"/>
      <c r="O88" s="299"/>
      <c r="P88" s="299"/>
      <c r="Q88" s="300"/>
    </row>
    <row r="89" spans="1:17" ht="15.75" thickBot="1" x14ac:dyDescent="0.3">
      <c r="A89" s="508" t="str">
        <f>'[1]Salud Intregral '!A68</f>
        <v>Actividades</v>
      </c>
      <c r="B89" s="438" t="str">
        <f>'[1]Salud Intregral '!B68</f>
        <v>Presupuesto por Actividad</v>
      </c>
      <c r="C89" s="428" t="str">
        <f>'[1]Salud Intregral '!C68</f>
        <v>Insumos</v>
      </c>
      <c r="D89" s="428"/>
      <c r="E89" s="428"/>
      <c r="F89" s="429"/>
      <c r="G89" s="427" t="str">
        <f>'[1]Salud Intregral '!G68</f>
        <v>Inversion/Trimestre (RD $)</v>
      </c>
      <c r="H89" s="428"/>
      <c r="I89" s="428"/>
      <c r="J89" s="429"/>
      <c r="K89" s="510" t="str">
        <f>'[1]Salud Intregral '!K68</f>
        <v xml:space="preserve">Fuente de Financiamiento </v>
      </c>
      <c r="L89" s="427" t="str">
        <f>'[1]Salud Intregral '!L68</f>
        <v xml:space="preserve">Est. Programática </v>
      </c>
      <c r="M89" s="428"/>
      <c r="N89" s="428"/>
      <c r="O89" s="428"/>
      <c r="P89" s="428"/>
      <c r="Q89" s="429"/>
    </row>
    <row r="90" spans="1:17" ht="33" customHeight="1" x14ac:dyDescent="0.25">
      <c r="A90" s="509"/>
      <c r="B90" s="870"/>
      <c r="C90" s="248" t="str">
        <f>'[1]Salud Intregral '!C69</f>
        <v xml:space="preserve">Indentificacion </v>
      </c>
      <c r="D90" s="249" t="str">
        <f>'[1]Salud Intregral '!D69</f>
        <v>Cantidad</v>
      </c>
      <c r="E90" s="249" t="str">
        <f>'[1]Salud Intregral '!E69</f>
        <v>Costo Unitario (RD$)</v>
      </c>
      <c r="F90" s="249" t="str">
        <f>'[1]Salud Intregral '!F69</f>
        <v>Monto (RD$)</v>
      </c>
      <c r="G90" s="249" t="str">
        <f>'[1]Salud Intregral '!G69</f>
        <v>Ene-Mar</v>
      </c>
      <c r="H90" s="249" t="str">
        <f>'[1]Salud Intregral '!H69</f>
        <v>Abr-Jun</v>
      </c>
      <c r="I90" s="249" t="str">
        <f>'[1]Salud Intregral '!I69</f>
        <v>Jul-Sept</v>
      </c>
      <c r="J90" s="250" t="str">
        <f>'[1]Salud Intregral '!J69</f>
        <v>Oct-Dic</v>
      </c>
      <c r="K90" s="511"/>
      <c r="L90" s="249" t="str">
        <f>'[1]Salud Intregral '!L69</f>
        <v>Prog.</v>
      </c>
      <c r="M90" s="249" t="str">
        <f>'[1]Salud Intregral '!M69</f>
        <v>Act.</v>
      </c>
      <c r="N90" s="249" t="str">
        <f>'[1]Salud Intregral '!N69</f>
        <v>Objeto</v>
      </c>
      <c r="O90" s="249" t="str">
        <f>'[1]Salud Intregral '!O69</f>
        <v>Cuenta</v>
      </c>
      <c r="P90" s="249" t="str">
        <f>'[1]Salud Intregral '!P69</f>
        <v>Subcta.</v>
      </c>
      <c r="Q90" s="301" t="str">
        <f>'[1]Salud Intregral '!Q69</f>
        <v>Auxiliar</v>
      </c>
    </row>
    <row r="91" spans="1:17" x14ac:dyDescent="0.25">
      <c r="A91" s="503" t="str">
        <f>'[1]Salud Intregral '!A70</f>
        <v>Viaje de Intercambio  Comisión de Direccion de Salud del Ministerio de la Mujer de la Rep. Dom. al Centro de Nacional de Educacion Sexual (CENESEX) de   Cuba</v>
      </c>
      <c r="B91" s="868">
        <f>'[1]Salud Intregral '!B70</f>
        <v>515000</v>
      </c>
      <c r="C91" s="302" t="str">
        <f>'[1]Salud Intregral '!C70</f>
        <v>Pasaje Aereo</v>
      </c>
      <c r="D91" s="285">
        <f>'[1]Salud Intregral '!D70</f>
        <v>5</v>
      </c>
      <c r="E91" s="286">
        <f>'[1]Salud Intregral '!E70</f>
        <v>25000</v>
      </c>
      <c r="F91" s="286">
        <f>'[1]Salud Intregral '!F70</f>
        <v>125000</v>
      </c>
      <c r="G91" s="285"/>
      <c r="H91" s="505">
        <f>'[1]Salud Intregral '!H70</f>
        <v>0</v>
      </c>
      <c r="I91" s="286">
        <f>'[1]Salud Intregral '!I70</f>
        <v>125000</v>
      </c>
      <c r="J91" s="285"/>
      <c r="K91" s="490" t="str">
        <f>'[1]Salud Intregral '!K70</f>
        <v>Fondo General</v>
      </c>
      <c r="L91" s="256">
        <f>'[1]Salud Intregral '!L70</f>
        <v>15</v>
      </c>
      <c r="M91" s="303">
        <f>'[1]Salud Intregral '!M70</f>
        <v>2</v>
      </c>
      <c r="N91" s="303">
        <f>'[1]Salud Intregral '!N70</f>
        <v>2</v>
      </c>
      <c r="O91" s="303">
        <f>'[1]Salud Intregral '!O70</f>
        <v>4</v>
      </c>
      <c r="P91" s="303">
        <f>'[1]Salud Intregral '!P70</f>
        <v>1</v>
      </c>
      <c r="Q91" s="304">
        <f>'[1]Salud Intregral '!Q70</f>
        <v>0</v>
      </c>
    </row>
    <row r="92" spans="1:17" x14ac:dyDescent="0.25">
      <c r="A92" s="503"/>
      <c r="B92" s="868"/>
      <c r="C92" s="302" t="str">
        <f>'[1]Salud Intregral '!C71</f>
        <v>Alojamiento</v>
      </c>
      <c r="D92" s="285">
        <f>'[1]Salud Intregral '!D71</f>
        <v>5</v>
      </c>
      <c r="E92" s="286">
        <f>'[1]Salud Intregral '!E71</f>
        <v>16000</v>
      </c>
      <c r="F92" s="286">
        <f>'[1]Salud Intregral '!F71</f>
        <v>80000</v>
      </c>
      <c r="G92" s="285"/>
      <c r="H92" s="506"/>
      <c r="I92" s="286">
        <f>'[1]Salud Intregral '!I71</f>
        <v>80000</v>
      </c>
      <c r="J92" s="285"/>
      <c r="K92" s="453"/>
      <c r="L92" s="256">
        <f>'[1]Salud Intregral '!L71</f>
        <v>15</v>
      </c>
      <c r="M92" s="303">
        <f>'[1]Salud Intregral '!M71</f>
        <v>2</v>
      </c>
      <c r="N92" s="303">
        <f>'[1]Salud Intregral '!N71</f>
        <v>1</v>
      </c>
      <c r="O92" s="303">
        <f>'[1]Salud Intregral '!O71</f>
        <v>3</v>
      </c>
      <c r="P92" s="303">
        <f>'[1]Salud Intregral '!P71</f>
        <v>1</v>
      </c>
      <c r="Q92" s="304" t="str">
        <f>'[1]Salud Intregral '!Q71</f>
        <v>0 2</v>
      </c>
    </row>
    <row r="93" spans="1:17" x14ac:dyDescent="0.25">
      <c r="A93" s="503"/>
      <c r="B93" s="868"/>
      <c r="C93" s="302" t="str">
        <f>'[1]Salud Intregral '!C72</f>
        <v>Viaticos</v>
      </c>
      <c r="D93" s="285">
        <f>'[1]Salud Intregral '!D72</f>
        <v>5</v>
      </c>
      <c r="E93" s="286">
        <f>'[1]Salud Intregral '!E72</f>
        <v>16000</v>
      </c>
      <c r="F93" s="286">
        <f>'[1]Salud Intregral '!F72</f>
        <v>80000</v>
      </c>
      <c r="G93" s="285"/>
      <c r="H93" s="506"/>
      <c r="I93" s="286">
        <f>'[1]Salud Intregral '!I72</f>
        <v>80000</v>
      </c>
      <c r="J93" s="285"/>
      <c r="K93" s="453"/>
      <c r="L93" s="256">
        <f>'[1]Salud Intregral '!L72</f>
        <v>15</v>
      </c>
      <c r="M93" s="303">
        <f>'[1]Salud Intregral '!M72</f>
        <v>2</v>
      </c>
      <c r="N93" s="303">
        <f>'[1]Salud Intregral '!N72</f>
        <v>2</v>
      </c>
      <c r="O93" s="303">
        <f>'[1]Salud Intregral '!O72</f>
        <v>3</v>
      </c>
      <c r="P93" s="303">
        <f>'[1]Salud Intregral '!P72</f>
        <v>2</v>
      </c>
      <c r="Q93" s="304">
        <f>'[1]Salud Intregral '!Q72</f>
        <v>0</v>
      </c>
    </row>
    <row r="94" spans="1:17" ht="15.75" thickBot="1" x14ac:dyDescent="0.3">
      <c r="A94" s="504"/>
      <c r="B94" s="869"/>
      <c r="C94" s="305" t="str">
        <f>'[1]Salud Intregral '!C73</f>
        <v>Matrucula</v>
      </c>
      <c r="D94" s="289">
        <f>'[1]Salud Intregral '!D73</f>
        <v>5</v>
      </c>
      <c r="E94" s="290">
        <f>'[1]Salud Intregral '!E73</f>
        <v>46000</v>
      </c>
      <c r="F94" s="290">
        <f>'[1]Salud Intregral '!F73</f>
        <v>230000</v>
      </c>
      <c r="G94" s="285"/>
      <c r="H94" s="507"/>
      <c r="I94" s="286">
        <f>'[1]Salud Intregral '!I73</f>
        <v>230000</v>
      </c>
      <c r="J94" s="285"/>
      <c r="K94" s="454"/>
      <c r="L94" s="256">
        <f>'[1]Salud Intregral '!L73</f>
        <v>15</v>
      </c>
      <c r="M94" s="306">
        <f>'[1]Salud Intregral '!M73</f>
        <v>2</v>
      </c>
      <c r="N94" s="306">
        <f>'[1]Salud Intregral '!N73</f>
        <v>4</v>
      </c>
      <c r="O94" s="306">
        <f>'[1]Salud Intregral '!O73</f>
        <v>1</v>
      </c>
      <c r="P94" s="306">
        <f>'[1]Salud Intregral '!P73</f>
        <v>4</v>
      </c>
      <c r="Q94" s="307" t="str">
        <f>'[1]Salud Intregral '!Q73</f>
        <v>0 2</v>
      </c>
    </row>
    <row r="95" spans="1:17" ht="15.75" thickBot="1" x14ac:dyDescent="0.3">
      <c r="A95" s="269"/>
      <c r="B95" s="269"/>
      <c r="C95" s="269"/>
      <c r="D95" s="269"/>
      <c r="E95" s="269"/>
      <c r="F95" s="269"/>
      <c r="G95" s="269"/>
      <c r="H95" s="269"/>
      <c r="I95" s="269"/>
      <c r="J95" s="269"/>
      <c r="K95" s="269"/>
      <c r="L95" s="269"/>
      <c r="M95" s="269"/>
      <c r="N95" s="269"/>
      <c r="O95" s="269"/>
      <c r="P95" s="269"/>
      <c r="Q95" s="270"/>
    </row>
    <row r="96" spans="1:17" ht="15.75" thickBot="1" x14ac:dyDescent="0.3">
      <c r="A96" s="558" t="str">
        <f>'[1]Salud Intregral '!$A$75</f>
        <v xml:space="preserve">Producto y sus  Atributos </v>
      </c>
      <c r="B96" s="557"/>
      <c r="C96" s="557"/>
      <c r="D96" s="557"/>
      <c r="E96" s="557"/>
      <c r="F96" s="557"/>
      <c r="G96" s="557"/>
      <c r="H96" s="557"/>
      <c r="I96" s="557"/>
      <c r="J96" s="557"/>
      <c r="K96" s="557"/>
      <c r="L96" s="557"/>
      <c r="M96" s="299"/>
      <c r="N96" s="299"/>
      <c r="O96" s="299"/>
      <c r="P96" s="299"/>
      <c r="Q96" s="300"/>
    </row>
    <row r="97" spans="1:17" ht="15.75" thickBot="1" x14ac:dyDescent="0.3">
      <c r="A97" s="423" t="str">
        <f>'[1]Salud Intregral '!A76</f>
        <v>Producto</v>
      </c>
      <c r="B97" s="494" t="str">
        <f>'[1]Salud Intregral '!B76</f>
        <v>Descripción de Producto</v>
      </c>
      <c r="C97" s="494" t="str">
        <f>'[1]Salud Intregral '!C76</f>
        <v xml:space="preserve">Unidad de Medida </v>
      </c>
      <c r="D97" s="494" t="str">
        <f>'[1]Salud Intregral '!D76</f>
        <v xml:space="preserve">Medio de Verificación </v>
      </c>
      <c r="E97" s="494" t="str">
        <f>'[1]Salud Intregral '!E76</f>
        <v xml:space="preserve">Línea Base </v>
      </c>
      <c r="F97" s="496" t="str">
        <f>'[1]Salud Intregral '!F76</f>
        <v>Meta Total</v>
      </c>
      <c r="G97" s="427" t="str">
        <f>'[1]Salud Intregral '!G76</f>
        <v>Meta por trimestre</v>
      </c>
      <c r="H97" s="428"/>
      <c r="I97" s="428"/>
      <c r="J97" s="429"/>
      <c r="K97" s="498" t="str">
        <f>'[1]Salud Intregral '!K76</f>
        <v>Presupuesto</v>
      </c>
      <c r="L97" s="500" t="str">
        <f>'[1]Salud Intregral '!L76</f>
        <v>Riesgo(s)</v>
      </c>
      <c r="M97" s="308"/>
      <c r="N97" s="308"/>
      <c r="O97" s="303"/>
      <c r="P97" s="303"/>
      <c r="Q97" s="304"/>
    </row>
    <row r="98" spans="1:17" ht="15.75" thickBot="1" x14ac:dyDescent="0.3">
      <c r="A98" s="493"/>
      <c r="B98" s="437"/>
      <c r="C98" s="495"/>
      <c r="D98" s="495"/>
      <c r="E98" s="495"/>
      <c r="F98" s="497"/>
      <c r="G98" s="248" t="str">
        <f>'[1]Salud Intregral '!G77</f>
        <v>Ene-Mar</v>
      </c>
      <c r="H98" s="249" t="str">
        <f>'[1]Salud Intregral '!H77</f>
        <v>Abr-Jun</v>
      </c>
      <c r="I98" s="249" t="str">
        <f>'[1]Salud Intregral '!I77</f>
        <v>Jul-Sept</v>
      </c>
      <c r="J98" s="250" t="str">
        <f>'[1]Salud Intregral '!J77</f>
        <v>Oct-Dic</v>
      </c>
      <c r="K98" s="499"/>
      <c r="L98" s="501"/>
      <c r="M98" s="308"/>
      <c r="N98" s="308"/>
      <c r="O98" s="303"/>
      <c r="P98" s="303"/>
      <c r="Q98" s="304"/>
    </row>
    <row r="99" spans="1:17" x14ac:dyDescent="0.25">
      <c r="A99" s="502" t="str">
        <f>'[1]Salud Intregral '!A78</f>
        <v xml:space="preserve">Campaña de Sensibilizacion </v>
      </c>
      <c r="B99" s="462" t="str">
        <f>'[1]Salud Intregral '!B78</f>
        <v>Jornadas de Movilizacion Social con los Temas de las Fechas Claves en Materia de Salud en las Oficinas Provinciales y Municipales de la Mujer en Coordinacion con la Direccion de OPM.</v>
      </c>
      <c r="C99" s="490" t="str">
        <f>'[1]Salud Intregral '!C78</f>
        <v xml:space="preserve"> Jornadas</v>
      </c>
      <c r="D99" s="490" t="str">
        <f>'[1]Salud Intregral '!D78</f>
        <v>Fotos y Listados de Participacion</v>
      </c>
      <c r="E99" s="490">
        <f>'[1]Salud Intregral '!E78</f>
        <v>0</v>
      </c>
      <c r="F99" s="490">
        <f>'[1]Salud Intregral '!F78</f>
        <v>17</v>
      </c>
      <c r="G99" s="490">
        <f>'[1]Salud Intregral '!G78</f>
        <v>1</v>
      </c>
      <c r="H99" s="490">
        <f>'[1]Salud Intregral '!H78</f>
        <v>5</v>
      </c>
      <c r="I99" s="490">
        <f>'[1]Salud Intregral '!I78</f>
        <v>5</v>
      </c>
      <c r="J99" s="490">
        <f>'[1]Salud Intregral '!J78</f>
        <v>6</v>
      </c>
      <c r="K99" s="491">
        <f>'[1]Salud Intregral '!K78</f>
        <v>1041120</v>
      </c>
      <c r="L99" s="492"/>
      <c r="M99" s="308"/>
      <c r="N99" s="308"/>
      <c r="O99" s="303"/>
      <c r="P99" s="303"/>
      <c r="Q99" s="304"/>
    </row>
    <row r="100" spans="1:17" ht="134.25" customHeight="1" thickBot="1" x14ac:dyDescent="0.3">
      <c r="A100" s="446"/>
      <c r="B100" s="448"/>
      <c r="C100" s="450"/>
      <c r="D100" s="450"/>
      <c r="E100" s="450"/>
      <c r="F100" s="450"/>
      <c r="G100" s="450"/>
      <c r="H100" s="450"/>
      <c r="I100" s="450"/>
      <c r="J100" s="450"/>
      <c r="K100" s="460"/>
      <c r="L100" s="433"/>
      <c r="M100" s="306"/>
      <c r="N100" s="306"/>
      <c r="O100" s="306"/>
      <c r="P100" s="306"/>
      <c r="Q100" s="307"/>
    </row>
    <row r="101" spans="1:17" ht="15.75" thickBot="1" x14ac:dyDescent="0.3">
      <c r="A101" s="557" t="str">
        <f>'[1]Salud Intregral '!$A$80</f>
        <v xml:space="preserve">Actividades y sus  Atributos </v>
      </c>
      <c r="B101" s="557"/>
      <c r="C101" s="557"/>
      <c r="D101" s="557"/>
      <c r="E101" s="557"/>
      <c r="F101" s="557"/>
      <c r="G101" s="557"/>
      <c r="H101" s="557"/>
      <c r="I101" s="557"/>
      <c r="J101" s="557"/>
      <c r="K101" s="557"/>
      <c r="L101" s="557"/>
      <c r="M101" s="269"/>
      <c r="N101" s="269"/>
      <c r="O101" s="269"/>
      <c r="P101" s="269"/>
      <c r="Q101" s="270"/>
    </row>
    <row r="102" spans="1:17" ht="15.75" thickBot="1" x14ac:dyDescent="0.3">
      <c r="A102" s="423" t="str">
        <f>'[1]Salud Intregral '!A81</f>
        <v>Actividades</v>
      </c>
      <c r="B102" s="488" t="str">
        <f>'[1]Salud Intregral '!B81</f>
        <v>Presupuesto por Actividad</v>
      </c>
      <c r="C102" s="427" t="str">
        <f>'[1]Salud Intregral '!C81</f>
        <v>Insumos</v>
      </c>
      <c r="D102" s="428"/>
      <c r="E102" s="428"/>
      <c r="F102" s="429"/>
      <c r="G102" s="427" t="str">
        <f>'[1]Salud Intregral '!G81</f>
        <v>Inversion/Trimestre (RD $)</v>
      </c>
      <c r="H102" s="428"/>
      <c r="I102" s="428"/>
      <c r="J102" s="429"/>
      <c r="K102" s="430" t="str">
        <f>'[1]Salud Intregral '!K81</f>
        <v xml:space="preserve">Fuente de Financiamiento </v>
      </c>
      <c r="L102" s="427" t="str">
        <f>'[1]Salud Intregral '!L81</f>
        <v xml:space="preserve">Est. Programática </v>
      </c>
      <c r="M102" s="428"/>
      <c r="N102" s="428"/>
      <c r="O102" s="428"/>
      <c r="P102" s="428"/>
      <c r="Q102" s="429"/>
    </row>
    <row r="103" spans="1:17" ht="26.25" customHeight="1" thickBot="1" x14ac:dyDescent="0.3">
      <c r="A103" s="424"/>
      <c r="B103" s="489"/>
      <c r="C103" s="309" t="str">
        <f>'[1]Salud Intregral '!C82</f>
        <v xml:space="preserve">Indentificacion </v>
      </c>
      <c r="D103" s="248" t="str">
        <f>'[1]Salud Intregral '!D82</f>
        <v>Cantidad</v>
      </c>
      <c r="E103" s="249" t="str">
        <f>'[1]Salud Intregral '!E82</f>
        <v>Costo Unitario (RD$)</v>
      </c>
      <c r="F103" s="249" t="str">
        <f>'[1]Salud Intregral '!F82</f>
        <v>Monto (RD$)</v>
      </c>
      <c r="G103" s="249" t="str">
        <f>'[1]Salud Intregral '!G82</f>
        <v>Ene-Mar</v>
      </c>
      <c r="H103" s="249" t="str">
        <f>'[1]Salud Intregral '!H82</f>
        <v>Abr-Jun</v>
      </c>
      <c r="I103" s="249" t="str">
        <f>'[1]Salud Intregral '!I82</f>
        <v>Jul-Sept</v>
      </c>
      <c r="J103" s="250" t="str">
        <f>'[1]Salud Intregral '!J82</f>
        <v>Oct-Dic</v>
      </c>
      <c r="K103" s="431"/>
      <c r="L103" s="249" t="str">
        <f>'[1]Salud Intregral '!L82</f>
        <v>Prog.</v>
      </c>
      <c r="M103" s="249" t="str">
        <f>'[1]Salud Intregral '!M82</f>
        <v>Act.</v>
      </c>
      <c r="N103" s="249" t="str">
        <f>'[1]Salud Intregral '!N82</f>
        <v>Objeto</v>
      </c>
      <c r="O103" s="249" t="str">
        <f>'[1]Salud Intregral '!O82</f>
        <v>Cuenta</v>
      </c>
      <c r="P103" s="249" t="str">
        <f>'[1]Salud Intregral '!P82</f>
        <v>Subcta.</v>
      </c>
      <c r="Q103" s="301" t="str">
        <f>'[1]Salud Intregral '!Q82</f>
        <v>Auxiliar</v>
      </c>
    </row>
    <row r="104" spans="1:17" x14ac:dyDescent="0.25">
      <c r="A104" s="479" t="str">
        <f>'[1]Salud Intregral '!A83</f>
        <v>Jornadas de Movilización Social en las Oficinas Provinciales y Municipales de la Mujer en Coordinacion con la Direccion de OPM. Fechas Claves: 8 de Marzo dia Internacional de la Mujer</v>
      </c>
      <c r="B104" s="865">
        <f>'[1]Salud Intregral '!B83</f>
        <v>748800</v>
      </c>
      <c r="C104" s="482" t="str">
        <f>'[1]Salud Intregral '!C83</f>
        <v xml:space="preserve">(9) Fardos de Agua (24/1)  </v>
      </c>
      <c r="D104" s="482">
        <f>'[1]Salud Intregral '!D83</f>
        <v>468</v>
      </c>
      <c r="E104" s="483">
        <f>'[1]Salud Intregral '!E83</f>
        <v>320</v>
      </c>
      <c r="F104" s="483">
        <f>'[1]Salud Intregral '!F83</f>
        <v>149760</v>
      </c>
      <c r="G104" s="483">
        <f>'[1]Salud Intregral '!G83</f>
        <v>149760</v>
      </c>
      <c r="H104" s="458">
        <f>'[1]Salud Intregral '!H83</f>
        <v>149760</v>
      </c>
      <c r="I104" s="458">
        <f>'[1]Salud Intregral '!I83</f>
        <v>149760</v>
      </c>
      <c r="J104" s="458">
        <f>'[1]Salud Intregral '!J83</f>
        <v>299520</v>
      </c>
      <c r="K104" s="449" t="str">
        <f>'[1]Salud Intregral '!K83</f>
        <v>Fondo General</v>
      </c>
      <c r="L104" s="449">
        <f>'[1]Salud Intregral '!L83</f>
        <v>15</v>
      </c>
      <c r="M104" s="449">
        <f>'[1]Salud Intregral '!M83</f>
        <v>2</v>
      </c>
      <c r="N104" s="449">
        <f>'[1]Salud Intregral '!N83</f>
        <v>3</v>
      </c>
      <c r="O104" s="449">
        <f>'[1]Salud Intregral '!O83</f>
        <v>1</v>
      </c>
      <c r="P104" s="449">
        <f>'[1]Salud Intregral '!P83</f>
        <v>1</v>
      </c>
      <c r="Q104" s="449" t="str">
        <f>'[1]Salud Intregral '!Q83</f>
        <v>0 1</v>
      </c>
    </row>
    <row r="105" spans="1:17" x14ac:dyDescent="0.25">
      <c r="A105" s="480"/>
      <c r="B105" s="866"/>
      <c r="C105" s="474"/>
      <c r="D105" s="474"/>
      <c r="E105" s="477"/>
      <c r="F105" s="477"/>
      <c r="G105" s="477"/>
      <c r="H105" s="459"/>
      <c r="I105" s="459"/>
      <c r="J105" s="459"/>
      <c r="K105" s="453"/>
      <c r="L105" s="453"/>
      <c r="M105" s="453"/>
      <c r="N105" s="453"/>
      <c r="O105" s="453"/>
      <c r="P105" s="453"/>
      <c r="Q105" s="453"/>
    </row>
    <row r="106" spans="1:17" x14ac:dyDescent="0.25">
      <c r="A106" s="480"/>
      <c r="B106" s="866"/>
      <c r="C106" s="474"/>
      <c r="D106" s="474"/>
      <c r="E106" s="477"/>
      <c r="F106" s="477"/>
      <c r="G106" s="477"/>
      <c r="H106" s="459"/>
      <c r="I106" s="459"/>
      <c r="J106" s="459"/>
      <c r="K106" s="453"/>
      <c r="L106" s="453"/>
      <c r="M106" s="453"/>
      <c r="N106" s="453"/>
      <c r="O106" s="453"/>
      <c r="P106" s="453"/>
      <c r="Q106" s="453"/>
    </row>
    <row r="107" spans="1:17" ht="15.75" thickBot="1" x14ac:dyDescent="0.3">
      <c r="A107" s="481"/>
      <c r="B107" s="866"/>
      <c r="C107" s="475"/>
      <c r="D107" s="475"/>
      <c r="E107" s="478"/>
      <c r="F107" s="478"/>
      <c r="G107" s="477"/>
      <c r="H107" s="459"/>
      <c r="I107" s="459"/>
      <c r="J107" s="459"/>
      <c r="K107" s="453"/>
      <c r="L107" s="450"/>
      <c r="M107" s="450"/>
      <c r="N107" s="450"/>
      <c r="O107" s="450"/>
      <c r="P107" s="450"/>
      <c r="Q107" s="450"/>
    </row>
    <row r="108" spans="1:17" x14ac:dyDescent="0.25">
      <c r="A108" s="461" t="str">
        <f>'[1]Salud Intregral '!A87</f>
        <v>Jornadas de Movilización Social en las Oficinas Provinciales y Municipales de la Mujer en Coordinacion con la Direccion de OPM. Fechas Claves: 7 de Abril dia Mundial de la Salud</v>
      </c>
      <c r="B108" s="866"/>
      <c r="C108" s="473" t="str">
        <f>'[1]Salud Intregral '!C87</f>
        <v xml:space="preserve">(9) Fardos de Agua (24/1) </v>
      </c>
      <c r="D108" s="463">
        <f>'[1]Salud Intregral '!D87</f>
        <v>468</v>
      </c>
      <c r="E108" s="466">
        <f>'[1]Salud Intregral '!E87</f>
        <v>320</v>
      </c>
      <c r="F108" s="469">
        <f>'[1]Salud Intregral '!F87</f>
        <v>149760</v>
      </c>
      <c r="G108" s="477"/>
      <c r="H108" s="459"/>
      <c r="I108" s="459"/>
      <c r="J108" s="459"/>
      <c r="K108" s="453"/>
      <c r="L108" s="449">
        <f>'[1]Salud Intregral '!L87</f>
        <v>15</v>
      </c>
      <c r="M108" s="449">
        <f>'[1]Salud Intregral '!M87</f>
        <v>2</v>
      </c>
      <c r="N108" s="449">
        <f>'[1]Salud Intregral '!N87</f>
        <v>3</v>
      </c>
      <c r="O108" s="449">
        <f>'[1]Salud Intregral '!O87</f>
        <v>1</v>
      </c>
      <c r="P108" s="449">
        <f>'[1]Salud Intregral '!P87</f>
        <v>1</v>
      </c>
      <c r="Q108" s="449" t="str">
        <f>'[1]Salud Intregral '!Q87</f>
        <v>0 1</v>
      </c>
    </row>
    <row r="109" spans="1:17" x14ac:dyDescent="0.25">
      <c r="A109" s="456"/>
      <c r="B109" s="866"/>
      <c r="C109" s="474"/>
      <c r="D109" s="464"/>
      <c r="E109" s="467"/>
      <c r="F109" s="470"/>
      <c r="G109" s="477"/>
      <c r="H109" s="459"/>
      <c r="I109" s="459"/>
      <c r="J109" s="459"/>
      <c r="K109" s="453"/>
      <c r="L109" s="453"/>
      <c r="M109" s="453"/>
      <c r="N109" s="453"/>
      <c r="O109" s="453"/>
      <c r="P109" s="453"/>
      <c r="Q109" s="453"/>
    </row>
    <row r="110" spans="1:17" x14ac:dyDescent="0.25">
      <c r="A110" s="456"/>
      <c r="B110" s="866"/>
      <c r="C110" s="474"/>
      <c r="D110" s="464"/>
      <c r="E110" s="467"/>
      <c r="F110" s="470"/>
      <c r="G110" s="477"/>
      <c r="H110" s="459"/>
      <c r="I110" s="459"/>
      <c r="J110" s="459"/>
      <c r="K110" s="453"/>
      <c r="L110" s="453"/>
      <c r="M110" s="453"/>
      <c r="N110" s="453"/>
      <c r="O110" s="453"/>
      <c r="P110" s="453"/>
      <c r="Q110" s="453"/>
    </row>
    <row r="111" spans="1:17" ht="15.75" thickBot="1" x14ac:dyDescent="0.3">
      <c r="A111" s="472"/>
      <c r="B111" s="866"/>
      <c r="C111" s="475"/>
      <c r="D111" s="485"/>
      <c r="E111" s="486"/>
      <c r="F111" s="487"/>
      <c r="G111" s="477"/>
      <c r="H111" s="459"/>
      <c r="I111" s="459"/>
      <c r="J111" s="459"/>
      <c r="K111" s="453"/>
      <c r="L111" s="450"/>
      <c r="M111" s="450"/>
      <c r="N111" s="450"/>
      <c r="O111" s="450"/>
      <c r="P111" s="450"/>
      <c r="Q111" s="450"/>
    </row>
    <row r="112" spans="1:17" x14ac:dyDescent="0.25">
      <c r="A112" s="461" t="str">
        <f>'[1]Salud Intregral '!A91</f>
        <v>Jornadas de Movilizacion Social en las Oficinas Provinciales y Municipales de la Mujer en Coordinacion con la Direccion de OPM. Fechas Claves: 26 de Septiembre dia Mundial de Prevencion de Embarazo en Adolescentes</v>
      </c>
      <c r="B112" s="866"/>
      <c r="C112" s="473" t="str">
        <f>'[1]Salud Intregral '!C91</f>
        <v xml:space="preserve">(9) Fardos de Agua (24/1) </v>
      </c>
      <c r="D112" s="473">
        <f>'[1]Salud Intregral '!D91</f>
        <v>468</v>
      </c>
      <c r="E112" s="476">
        <f>'[1]Salud Intregral '!E91</f>
        <v>320</v>
      </c>
      <c r="F112" s="476">
        <f>'[1]Salud Intregral '!F91</f>
        <v>149760</v>
      </c>
      <c r="G112" s="477"/>
      <c r="H112" s="459"/>
      <c r="I112" s="459"/>
      <c r="J112" s="459"/>
      <c r="K112" s="453"/>
      <c r="L112" s="449">
        <f>'[1]Salud Intregral '!L91</f>
        <v>15</v>
      </c>
      <c r="M112" s="449">
        <f>'[1]Salud Intregral '!M91</f>
        <v>2</v>
      </c>
      <c r="N112" s="449">
        <f>'[1]Salud Intregral '!N91</f>
        <v>3</v>
      </c>
      <c r="O112" s="449">
        <f>'[1]Salud Intregral '!O91</f>
        <v>1</v>
      </c>
      <c r="P112" s="449">
        <f>'[1]Salud Intregral '!P91</f>
        <v>1</v>
      </c>
      <c r="Q112" s="449" t="str">
        <f>'[1]Salud Intregral '!Q91</f>
        <v>0 1</v>
      </c>
    </row>
    <row r="113" spans="1:17" x14ac:dyDescent="0.25">
      <c r="A113" s="456"/>
      <c r="B113" s="866"/>
      <c r="C113" s="474"/>
      <c r="D113" s="474"/>
      <c r="E113" s="477"/>
      <c r="F113" s="477"/>
      <c r="G113" s="477"/>
      <c r="H113" s="459"/>
      <c r="I113" s="459"/>
      <c r="J113" s="459"/>
      <c r="K113" s="453"/>
      <c r="L113" s="453"/>
      <c r="M113" s="453"/>
      <c r="N113" s="453"/>
      <c r="O113" s="453"/>
      <c r="P113" s="453"/>
      <c r="Q113" s="453"/>
    </row>
    <row r="114" spans="1:17" x14ac:dyDescent="0.25">
      <c r="A114" s="456"/>
      <c r="B114" s="866"/>
      <c r="C114" s="474"/>
      <c r="D114" s="474"/>
      <c r="E114" s="477"/>
      <c r="F114" s="477"/>
      <c r="G114" s="477"/>
      <c r="H114" s="459"/>
      <c r="I114" s="459"/>
      <c r="J114" s="459"/>
      <c r="K114" s="453"/>
      <c r="L114" s="453"/>
      <c r="M114" s="453"/>
      <c r="N114" s="453"/>
      <c r="O114" s="453"/>
      <c r="P114" s="453"/>
      <c r="Q114" s="453"/>
    </row>
    <row r="115" spans="1:17" ht="15.75" thickBot="1" x14ac:dyDescent="0.3">
      <c r="A115" s="472"/>
      <c r="B115" s="866"/>
      <c r="C115" s="475"/>
      <c r="D115" s="475"/>
      <c r="E115" s="478"/>
      <c r="F115" s="478"/>
      <c r="G115" s="477"/>
      <c r="H115" s="459"/>
      <c r="I115" s="459"/>
      <c r="J115" s="459"/>
      <c r="K115" s="453"/>
      <c r="L115" s="450"/>
      <c r="M115" s="450"/>
      <c r="N115" s="450"/>
      <c r="O115" s="450"/>
      <c r="P115" s="450"/>
      <c r="Q115" s="450"/>
    </row>
    <row r="116" spans="1:17" x14ac:dyDescent="0.25">
      <c r="A116" s="461" t="str">
        <f>'[1]Salud Intregral '!A95</f>
        <v>Jornadas de Movilizacion Social en las Oficinas Provinciales y Municipales de la Mujer en Coordinacion con la Direccion de OPM. Fechas Claves: 19 de Octubre dia Internacional de Prevencion de Cancer de Mama</v>
      </c>
      <c r="B116" s="866"/>
      <c r="C116" s="473" t="str">
        <f>'[1]Salud Intregral '!C95</f>
        <v xml:space="preserve">(9) Fardos de Agua (24/1) </v>
      </c>
      <c r="D116" s="463">
        <f>'[1]Salud Intregral '!D95</f>
        <v>468</v>
      </c>
      <c r="E116" s="466">
        <f>'[1]Salud Intregral '!E95</f>
        <v>320</v>
      </c>
      <c r="F116" s="469">
        <f>'[1]Salud Intregral '!F95</f>
        <v>149760</v>
      </c>
      <c r="G116" s="477"/>
      <c r="H116" s="459"/>
      <c r="I116" s="459"/>
      <c r="J116" s="459"/>
      <c r="K116" s="453"/>
      <c r="L116" s="449">
        <f>'[1]Salud Intregral '!L95</f>
        <v>15</v>
      </c>
      <c r="M116" s="449">
        <f>'[1]Salud Intregral '!M95</f>
        <v>2</v>
      </c>
      <c r="N116" s="449">
        <f>'[1]Salud Intregral '!N95</f>
        <v>3</v>
      </c>
      <c r="O116" s="449">
        <f>'[1]Salud Intregral '!O95</f>
        <v>1</v>
      </c>
      <c r="P116" s="449">
        <f>'[1]Salud Intregral '!P95</f>
        <v>1</v>
      </c>
      <c r="Q116" s="449" t="str">
        <f>'[1]Salud Intregral '!Q95</f>
        <v>0 1</v>
      </c>
    </row>
    <row r="117" spans="1:17" x14ac:dyDescent="0.25">
      <c r="A117" s="456"/>
      <c r="B117" s="866"/>
      <c r="C117" s="474"/>
      <c r="D117" s="464"/>
      <c r="E117" s="467"/>
      <c r="F117" s="470"/>
      <c r="G117" s="477"/>
      <c r="H117" s="459"/>
      <c r="I117" s="459"/>
      <c r="J117" s="459"/>
      <c r="K117" s="453"/>
      <c r="L117" s="453"/>
      <c r="M117" s="453"/>
      <c r="N117" s="453"/>
      <c r="O117" s="453"/>
      <c r="P117" s="453"/>
      <c r="Q117" s="453"/>
    </row>
    <row r="118" spans="1:17" x14ac:dyDescent="0.25">
      <c r="A118" s="456"/>
      <c r="B118" s="866"/>
      <c r="C118" s="474"/>
      <c r="D118" s="464"/>
      <c r="E118" s="467"/>
      <c r="F118" s="470"/>
      <c r="G118" s="477"/>
      <c r="H118" s="459"/>
      <c r="I118" s="459"/>
      <c r="J118" s="459"/>
      <c r="K118" s="453"/>
      <c r="L118" s="453"/>
      <c r="M118" s="453"/>
      <c r="N118" s="453"/>
      <c r="O118" s="453"/>
      <c r="P118" s="453"/>
      <c r="Q118" s="453"/>
    </row>
    <row r="119" spans="1:17" ht="15.75" thickBot="1" x14ac:dyDescent="0.3">
      <c r="A119" s="472"/>
      <c r="B119" s="866"/>
      <c r="C119" s="475"/>
      <c r="D119" s="485"/>
      <c r="E119" s="486"/>
      <c r="F119" s="487"/>
      <c r="G119" s="477"/>
      <c r="H119" s="459"/>
      <c r="I119" s="459"/>
      <c r="J119" s="459"/>
      <c r="K119" s="453"/>
      <c r="L119" s="450"/>
      <c r="M119" s="450"/>
      <c r="N119" s="450"/>
      <c r="O119" s="450"/>
      <c r="P119" s="450"/>
      <c r="Q119" s="450"/>
    </row>
    <row r="120" spans="1:17" x14ac:dyDescent="0.25">
      <c r="A120" s="461" t="str">
        <f>'[1]Salud Intregral '!A99</f>
        <v>Jornadas de Movilizacion Social en las Oficinas Provinciales y Municipales de la Mujer en Coordinacion con la Direccion de OPM. Fechas Claves: 1 de Diciembre dia Mundial de Prevencion de Sida</v>
      </c>
      <c r="B120" s="866"/>
      <c r="C120" s="473" t="str">
        <f>'[1]Salud Intregral '!C99</f>
        <v xml:space="preserve">(9) Fardos de Agua (24/1) </v>
      </c>
      <c r="D120" s="463">
        <f>'[1]Salud Intregral '!D99</f>
        <v>468</v>
      </c>
      <c r="E120" s="466">
        <f>'[1]Salud Intregral '!E99</f>
        <v>320</v>
      </c>
      <c r="F120" s="469">
        <f>'[1]Salud Intregral '!F99</f>
        <v>149760</v>
      </c>
      <c r="G120" s="477"/>
      <c r="H120" s="459"/>
      <c r="I120" s="459"/>
      <c r="J120" s="459"/>
      <c r="K120" s="453"/>
      <c r="L120" s="449">
        <f>'[1]Salud Intregral '!L99</f>
        <v>15</v>
      </c>
      <c r="M120" s="449">
        <f>'[1]Salud Intregral '!M99</f>
        <v>2</v>
      </c>
      <c r="N120" s="449">
        <f>'[1]Salud Intregral '!N99</f>
        <v>3</v>
      </c>
      <c r="O120" s="449">
        <f>'[1]Salud Intregral '!O99</f>
        <v>1</v>
      </c>
      <c r="P120" s="449">
        <f>'[1]Salud Intregral '!P99</f>
        <v>1</v>
      </c>
      <c r="Q120" s="449" t="str">
        <f>'[1]Salud Intregral '!Q99</f>
        <v>0 1</v>
      </c>
    </row>
    <row r="121" spans="1:17" x14ac:dyDescent="0.25">
      <c r="A121" s="456"/>
      <c r="B121" s="866"/>
      <c r="C121" s="474"/>
      <c r="D121" s="464"/>
      <c r="E121" s="467"/>
      <c r="F121" s="470"/>
      <c r="G121" s="477"/>
      <c r="H121" s="459"/>
      <c r="I121" s="459"/>
      <c r="J121" s="459"/>
      <c r="K121" s="453"/>
      <c r="L121" s="453"/>
      <c r="M121" s="453"/>
      <c r="N121" s="453"/>
      <c r="O121" s="453"/>
      <c r="P121" s="453"/>
      <c r="Q121" s="453"/>
    </row>
    <row r="122" spans="1:17" x14ac:dyDescent="0.25">
      <c r="A122" s="456"/>
      <c r="B122" s="866"/>
      <c r="C122" s="474"/>
      <c r="D122" s="464"/>
      <c r="E122" s="467"/>
      <c r="F122" s="470"/>
      <c r="G122" s="477"/>
      <c r="H122" s="459"/>
      <c r="I122" s="459"/>
      <c r="J122" s="459"/>
      <c r="K122" s="453"/>
      <c r="L122" s="453"/>
      <c r="M122" s="453"/>
      <c r="N122" s="453"/>
      <c r="O122" s="453"/>
      <c r="P122" s="453"/>
      <c r="Q122" s="453"/>
    </row>
    <row r="123" spans="1:17" ht="15.75" thickBot="1" x14ac:dyDescent="0.3">
      <c r="A123" s="457"/>
      <c r="B123" s="867"/>
      <c r="C123" s="516"/>
      <c r="D123" s="465"/>
      <c r="E123" s="468"/>
      <c r="F123" s="471"/>
      <c r="G123" s="484"/>
      <c r="H123" s="460"/>
      <c r="I123" s="460"/>
      <c r="J123" s="460"/>
      <c r="K123" s="450"/>
      <c r="L123" s="454"/>
      <c r="M123" s="454"/>
      <c r="N123" s="454"/>
      <c r="O123" s="454"/>
      <c r="P123" s="454"/>
      <c r="Q123" s="454"/>
    </row>
    <row r="124" spans="1:17" ht="15.75" thickBot="1" x14ac:dyDescent="0.3">
      <c r="A124" s="310"/>
      <c r="B124" s="311"/>
      <c r="C124" s="312"/>
      <c r="D124" s="313"/>
      <c r="E124" s="314"/>
      <c r="F124" s="315"/>
      <c r="G124" s="269"/>
      <c r="H124" s="316" t="str">
        <f>'[1]Salud Intregral '!H103</f>
        <v>x</v>
      </c>
      <c r="I124" s="316" t="str">
        <f>'[1]Salud Intregral '!I103</f>
        <v>x</v>
      </c>
      <c r="J124" s="316" t="str">
        <f>'[1]Salud Intregral '!J103</f>
        <v>x</v>
      </c>
      <c r="K124" s="269"/>
      <c r="L124" s="269"/>
      <c r="M124" s="269"/>
      <c r="N124" s="269"/>
      <c r="O124" s="269"/>
      <c r="P124" s="269"/>
      <c r="Q124" s="270"/>
    </row>
    <row r="125" spans="1:17" x14ac:dyDescent="0.25">
      <c r="A125" s="455" t="str">
        <f>'[1]Salud Intregral '!A104</f>
        <v>12 Jornadas de Sensibilizacion Sobre La Prevencion de Todas las Condiciones de Salud con Enfasis en la salud Sexual y Salud reproductiva a las Mujeres Victimas de Violencia Usuarias de Casas de Acogida en Santo Domingo, Region Norte y Region Este,              (20 participantes por jornadas en las provincias)</v>
      </c>
      <c r="B125" s="865">
        <f>'[1]Salud Intregral '!B104</f>
        <v>292320</v>
      </c>
      <c r="C125" s="317" t="str">
        <f>'[1]Salud Intregral '!C104</f>
        <v>Viaticos</v>
      </c>
      <c r="D125" s="238"/>
      <c r="E125" s="318"/>
      <c r="F125" s="318"/>
      <c r="G125" s="318"/>
      <c r="H125" s="319"/>
      <c r="I125" s="319"/>
      <c r="J125" s="319"/>
      <c r="K125" s="449" t="str">
        <f>'[1]Salud Intregral '!K104</f>
        <v>Fondo General</v>
      </c>
      <c r="L125" s="241"/>
      <c r="M125" s="241"/>
      <c r="N125" s="241"/>
      <c r="O125" s="241"/>
      <c r="P125" s="241"/>
      <c r="Q125" s="320"/>
    </row>
    <row r="126" spans="1:17" x14ac:dyDescent="0.25">
      <c r="A126" s="456"/>
      <c r="B126" s="866"/>
      <c r="C126" s="321" t="str">
        <f>'[1]Salud Intregral '!C105</f>
        <v>2 Tecnicas</v>
      </c>
      <c r="D126" s="256">
        <f>'[1]Salud Intregral '!D105</f>
        <v>24</v>
      </c>
      <c r="E126" s="257">
        <f>'[1]Salud Intregral '!E105</f>
        <v>1050</v>
      </c>
      <c r="F126" s="322">
        <f>'[1]Salud Intregral '!F105</f>
        <v>25200</v>
      </c>
      <c r="G126" s="255"/>
      <c r="H126" s="257">
        <f>'[1]Salud Intregral '!H105</f>
        <v>8400</v>
      </c>
      <c r="I126" s="257">
        <f>'[1]Salud Intregral '!I105</f>
        <v>8400</v>
      </c>
      <c r="J126" s="257">
        <f>'[1]Salud Intregral '!J105</f>
        <v>8400</v>
      </c>
      <c r="K126" s="453"/>
      <c r="L126" s="255">
        <f>'[1]Salud Intregral '!L105</f>
        <v>15</v>
      </c>
      <c r="M126" s="255">
        <f>'[1]Salud Intregral '!M105</f>
        <v>2</v>
      </c>
      <c r="N126" s="258">
        <f>'[1]Salud Intregral '!N105</f>
        <v>2</v>
      </c>
      <c r="O126" s="258">
        <f>'[1]Salud Intregral '!O105</f>
        <v>3</v>
      </c>
      <c r="P126" s="258">
        <f>'[1]Salud Intregral '!P105</f>
        <v>1</v>
      </c>
      <c r="Q126" s="323"/>
    </row>
    <row r="127" spans="1:17" x14ac:dyDescent="0.25">
      <c r="A127" s="456"/>
      <c r="B127" s="866"/>
      <c r="C127" s="321" t="str">
        <f>'[1]Salud Intregral '!C106</f>
        <v>1 chofer</v>
      </c>
      <c r="D127" s="256">
        <f>'[1]Salud Intregral '!D106</f>
        <v>12</v>
      </c>
      <c r="E127" s="257">
        <f>'[1]Salud Intregral '!E106</f>
        <v>1050</v>
      </c>
      <c r="F127" s="322">
        <f>'[1]Salud Intregral '!F106</f>
        <v>12600</v>
      </c>
      <c r="G127" s="255"/>
      <c r="H127" s="257">
        <f>'[1]Salud Intregral '!H106</f>
        <v>2100</v>
      </c>
      <c r="I127" s="257">
        <f>'[1]Salud Intregral '!I106</f>
        <v>2100</v>
      </c>
      <c r="J127" s="257">
        <f>'[1]Salud Intregral '!J106</f>
        <v>2100</v>
      </c>
      <c r="K127" s="453"/>
      <c r="L127" s="255">
        <f>'[1]Salud Intregral '!L106</f>
        <v>15</v>
      </c>
      <c r="M127" s="255">
        <f>'[1]Salud Intregral '!M106</f>
        <v>2</v>
      </c>
      <c r="N127" s="258">
        <f>'[1]Salud Intregral '!N106</f>
        <v>2</v>
      </c>
      <c r="O127" s="258">
        <f>'[1]Salud Intregral '!O106</f>
        <v>3</v>
      </c>
      <c r="P127" s="258">
        <f>'[1]Salud Intregral '!P106</f>
        <v>1</v>
      </c>
      <c r="Q127" s="323"/>
    </row>
    <row r="128" spans="1:17" x14ac:dyDescent="0.25">
      <c r="A128" s="456"/>
      <c r="B128" s="866"/>
      <c r="C128" s="255" t="str">
        <f>'[1]Salud Intregral '!C107</f>
        <v>Combustible</v>
      </c>
      <c r="D128" s="256">
        <f>'[1]Salud Intregral '!D107</f>
        <v>180</v>
      </c>
      <c r="E128" s="257">
        <f>'[1]Salud Intregral '!E107</f>
        <v>150</v>
      </c>
      <c r="F128" s="322">
        <f>'[1]Salud Intregral '!F107</f>
        <v>27000</v>
      </c>
      <c r="G128" s="255"/>
      <c r="H128" s="257">
        <f>'[1]Salud Intregral '!H107</f>
        <v>9000</v>
      </c>
      <c r="I128" s="257">
        <f>'[1]Salud Intregral '!I107</f>
        <v>9000</v>
      </c>
      <c r="J128" s="257">
        <f>'[1]Salud Intregral '!J107</f>
        <v>9000</v>
      </c>
      <c r="K128" s="453"/>
      <c r="L128" s="255">
        <f>'[1]Salud Intregral '!L107</f>
        <v>15</v>
      </c>
      <c r="M128" s="255">
        <f>'[1]Salud Intregral '!M107</f>
        <v>2</v>
      </c>
      <c r="N128" s="255">
        <f>'[1]Salud Intregral '!N107</f>
        <v>3</v>
      </c>
      <c r="O128" s="255">
        <f>'[1]Salud Intregral '!O107</f>
        <v>7</v>
      </c>
      <c r="P128" s="258">
        <f>'[1]Salud Intregral '!P107</f>
        <v>1</v>
      </c>
      <c r="Q128" s="324" t="str">
        <f>'[1]Salud Intregral '!Q107</f>
        <v>0 2</v>
      </c>
    </row>
    <row r="129" spans="1:17" x14ac:dyDescent="0.25">
      <c r="A129" s="456"/>
      <c r="B129" s="866"/>
      <c r="C129" s="325" t="str">
        <f>'[1]Salud Intregral '!C108</f>
        <v>Material Gastable</v>
      </c>
      <c r="D129" s="256"/>
      <c r="E129" s="257"/>
      <c r="F129" s="322"/>
      <c r="G129" s="255"/>
      <c r="H129" s="257"/>
      <c r="I129" s="257"/>
      <c r="J129" s="257"/>
      <c r="K129" s="453"/>
      <c r="L129" s="255">
        <f>'[1]Salud Intregral '!L108</f>
        <v>15</v>
      </c>
      <c r="M129" s="255"/>
      <c r="N129" s="255"/>
      <c r="O129" s="255"/>
      <c r="P129" s="255"/>
      <c r="Q129" s="323"/>
    </row>
    <row r="130" spans="1:17" x14ac:dyDescent="0.25">
      <c r="A130" s="456"/>
      <c r="B130" s="866"/>
      <c r="C130" s="321" t="str">
        <f>'[1]Salud Intregral '!C109</f>
        <v>Carpetas de Bolsillo</v>
      </c>
      <c r="D130" s="256">
        <f>'[1]Salud Intregral '!D109</f>
        <v>240</v>
      </c>
      <c r="E130" s="257">
        <f>'[1]Salud Intregral '!E109</f>
        <v>45</v>
      </c>
      <c r="F130" s="322">
        <f>'[1]Salud Intregral '!F109</f>
        <v>10800</v>
      </c>
      <c r="G130" s="255"/>
      <c r="H130" s="257">
        <f>'[1]Salud Intregral '!H109</f>
        <v>3600</v>
      </c>
      <c r="I130" s="257">
        <f>'[1]Salud Intregral '!I109</f>
        <v>3600</v>
      </c>
      <c r="J130" s="257">
        <f>'[1]Salud Intregral '!J109</f>
        <v>3600</v>
      </c>
      <c r="K130" s="453"/>
      <c r="L130" s="255">
        <f>'[1]Salud Intregral '!L109</f>
        <v>15</v>
      </c>
      <c r="M130" s="258">
        <f>'[1]Salud Intregral '!M109</f>
        <v>2</v>
      </c>
      <c r="N130" s="258">
        <f>'[1]Salud Intregral '!N109</f>
        <v>3</v>
      </c>
      <c r="O130" s="258">
        <f>'[1]Salud Intregral '!O109</f>
        <v>9</v>
      </c>
      <c r="P130" s="258">
        <f>'[1]Salud Intregral '!P109</f>
        <v>2</v>
      </c>
      <c r="Q130" s="323"/>
    </row>
    <row r="131" spans="1:17" x14ac:dyDescent="0.25">
      <c r="A131" s="456"/>
      <c r="B131" s="866"/>
      <c r="C131" s="326" t="str">
        <f>'[1]Salud Intregral '!C110</f>
        <v>Lapiceros</v>
      </c>
      <c r="D131" s="327">
        <f>'[1]Salud Intregral '!D110</f>
        <v>240</v>
      </c>
      <c r="E131" s="328">
        <f>'[1]Salud Intregral '!E110</f>
        <v>8</v>
      </c>
      <c r="F131" s="322">
        <f>'[1]Salud Intregral '!F110</f>
        <v>1920</v>
      </c>
      <c r="G131" s="255"/>
      <c r="H131" s="255">
        <f>'[1]Salud Intregral '!H110</f>
        <v>640</v>
      </c>
      <c r="I131" s="255">
        <f>'[1]Salud Intregral '!I110</f>
        <v>640</v>
      </c>
      <c r="J131" s="255">
        <f>'[1]Salud Intregral '!J110</f>
        <v>640</v>
      </c>
      <c r="K131" s="453"/>
      <c r="L131" s="255">
        <f>'[1]Salud Intregral '!L110</f>
        <v>15</v>
      </c>
      <c r="M131" s="258">
        <f>'[1]Salud Intregral '!M110</f>
        <v>2</v>
      </c>
      <c r="N131" s="258">
        <f>'[1]Salud Intregral '!N110</f>
        <v>3</v>
      </c>
      <c r="O131" s="258">
        <f>'[1]Salud Intregral '!O110</f>
        <v>9</v>
      </c>
      <c r="P131" s="258">
        <f>'[1]Salud Intregral '!P110</f>
        <v>2</v>
      </c>
      <c r="Q131" s="323"/>
    </row>
    <row r="132" spans="1:17" x14ac:dyDescent="0.25">
      <c r="A132" s="456"/>
      <c r="B132" s="866"/>
      <c r="C132" s="326" t="str">
        <f>'[1]Salud Intregral '!C111</f>
        <v>Libretas Rayadas</v>
      </c>
      <c r="D132" s="327">
        <f>'[1]Salud Intregral '!D111</f>
        <v>240</v>
      </c>
      <c r="E132" s="328">
        <f>'[1]Salud Intregral '!E111</f>
        <v>45</v>
      </c>
      <c r="F132" s="322">
        <f>'[1]Salud Intregral '!F111</f>
        <v>10800</v>
      </c>
      <c r="G132" s="255"/>
      <c r="H132" s="255">
        <f>'[1]Salud Intregral '!H111</f>
        <v>3600</v>
      </c>
      <c r="I132" s="255">
        <f>'[1]Salud Intregral '!I111</f>
        <v>3600</v>
      </c>
      <c r="J132" s="255">
        <f>'[1]Salud Intregral '!J111</f>
        <v>3600</v>
      </c>
      <c r="K132" s="453"/>
      <c r="L132" s="255">
        <f>'[1]Salud Intregral '!L111</f>
        <v>15</v>
      </c>
      <c r="M132" s="258">
        <f>'[1]Salud Intregral '!M111</f>
        <v>2</v>
      </c>
      <c r="N132" s="258">
        <f>'[1]Salud Intregral '!N111</f>
        <v>3</v>
      </c>
      <c r="O132" s="258">
        <f>'[1]Salud Intregral '!O111</f>
        <v>9</v>
      </c>
      <c r="P132" s="258">
        <f>'[1]Salud Intregral '!P111</f>
        <v>2</v>
      </c>
      <c r="Q132" s="323"/>
    </row>
    <row r="133" spans="1:17" x14ac:dyDescent="0.25">
      <c r="A133" s="456"/>
      <c r="B133" s="866"/>
      <c r="C133" s="326" t="str">
        <f>'[1]Salud Intregral '!C112</f>
        <v>Refrigerios</v>
      </c>
      <c r="D133" s="327">
        <f>'[1]Salud Intregral '!D112</f>
        <v>240</v>
      </c>
      <c r="E133" s="328">
        <f>'[1]Salud Intregral '!E112</f>
        <v>175</v>
      </c>
      <c r="F133" s="322">
        <f>'[1]Salud Intregral '!F112</f>
        <v>42000</v>
      </c>
      <c r="G133" s="255"/>
      <c r="H133" s="255">
        <f>'[1]Salud Intregral '!H112</f>
        <v>14000</v>
      </c>
      <c r="I133" s="255">
        <f>'[1]Salud Intregral '!I112</f>
        <v>14000</v>
      </c>
      <c r="J133" s="255">
        <f>'[1]Salud Intregral '!J112</f>
        <v>14000</v>
      </c>
      <c r="K133" s="453"/>
      <c r="L133" s="255">
        <f>'[1]Salud Intregral '!L112</f>
        <v>15</v>
      </c>
      <c r="M133" s="258">
        <f>'[1]Salud Intregral '!M112</f>
        <v>2</v>
      </c>
      <c r="N133" s="258">
        <f>'[1]Salud Intregral '!N112</f>
        <v>3</v>
      </c>
      <c r="O133" s="258">
        <f>'[1]Salud Intregral '!O112</f>
        <v>1</v>
      </c>
      <c r="P133" s="258">
        <f>'[1]Salud Intregral '!P112</f>
        <v>1</v>
      </c>
      <c r="Q133" s="323" t="str">
        <f>'[1]Salud Intregral '!Q112</f>
        <v>0 1</v>
      </c>
    </row>
    <row r="134" spans="1:17" x14ac:dyDescent="0.25">
      <c r="A134" s="456"/>
      <c r="B134" s="866"/>
      <c r="C134" s="326" t="str">
        <f>'[1]Salud Intregral '!C113</f>
        <v>Almuerzos</v>
      </c>
      <c r="D134" s="327">
        <f>'[1]Salud Intregral '!D113</f>
        <v>240</v>
      </c>
      <c r="E134" s="328">
        <f>'[1]Salud Intregral '!E113</f>
        <v>425</v>
      </c>
      <c r="F134" s="322">
        <f>'[1]Salud Intregral '!F113</f>
        <v>102000</v>
      </c>
      <c r="G134" s="255"/>
      <c r="H134" s="255">
        <f>'[1]Salud Intregral '!H113</f>
        <v>34000</v>
      </c>
      <c r="I134" s="255">
        <f>'[1]Salud Intregral '!I113</f>
        <v>34000</v>
      </c>
      <c r="J134" s="255">
        <f>'[1]Salud Intregral '!J113</f>
        <v>34000</v>
      </c>
      <c r="K134" s="453"/>
      <c r="L134" s="255">
        <f>'[1]Salud Intregral '!L113</f>
        <v>15</v>
      </c>
      <c r="M134" s="258">
        <f>'[1]Salud Intregral '!M113</f>
        <v>2</v>
      </c>
      <c r="N134" s="258">
        <f>'[1]Salud Intregral '!N113</f>
        <v>3</v>
      </c>
      <c r="O134" s="258">
        <f>'[1]Salud Intregral '!O113</f>
        <v>1</v>
      </c>
      <c r="P134" s="258">
        <f>'[1]Salud Intregral '!P113</f>
        <v>1</v>
      </c>
      <c r="Q134" s="323" t="str">
        <f>'[1]Salud Intregral '!Q113</f>
        <v>0 1</v>
      </c>
    </row>
    <row r="135" spans="1:17" ht="15.75" thickBot="1" x14ac:dyDescent="0.3">
      <c r="A135" s="457"/>
      <c r="B135" s="867"/>
      <c r="C135" s="329" t="str">
        <f>'[1]Salud Intregral '!C114</f>
        <v>Salon</v>
      </c>
      <c r="D135" s="330">
        <f>'[1]Salud Intregral '!D114</f>
        <v>12</v>
      </c>
      <c r="E135" s="331">
        <f>'[1]Salud Intregral '!E114</f>
        <v>5000</v>
      </c>
      <c r="F135" s="332">
        <f>'[1]Salud Intregral '!F114</f>
        <v>60000</v>
      </c>
      <c r="G135" s="262"/>
      <c r="H135" s="262">
        <f>'[1]Salud Intregral '!H114</f>
        <v>20000</v>
      </c>
      <c r="I135" s="262">
        <f>'[1]Salud Intregral '!I114</f>
        <v>20000</v>
      </c>
      <c r="J135" s="262">
        <f>'[1]Salud Intregral '!J114</f>
        <v>20000</v>
      </c>
      <c r="K135" s="450"/>
      <c r="L135" s="255">
        <f>'[1]Salud Intregral '!L114</f>
        <v>15</v>
      </c>
      <c r="M135" s="333">
        <f>'[1]Salud Intregral '!M114</f>
        <v>2</v>
      </c>
      <c r="N135" s="333">
        <f>'[1]Salud Intregral '!N114</f>
        <v>2</v>
      </c>
      <c r="O135" s="333">
        <f>'[1]Salud Intregral '!O114</f>
        <v>5</v>
      </c>
      <c r="P135" s="333">
        <f>'[1]Salud Intregral '!P114</f>
        <v>1</v>
      </c>
      <c r="Q135" s="334" t="str">
        <f>'[1]Salud Intregral '!Q114</f>
        <v>0 1</v>
      </c>
    </row>
    <row r="136" spans="1:17" x14ac:dyDescent="0.25">
      <c r="A136" s="269"/>
      <c r="B136" s="269"/>
      <c r="C136" s="335"/>
      <c r="D136" s="336"/>
      <c r="E136" s="337"/>
      <c r="F136" s="338"/>
      <c r="G136" s="269"/>
      <c r="H136" s="269"/>
      <c r="I136" s="269"/>
      <c r="J136" s="269"/>
      <c r="K136" s="269"/>
      <c r="L136" s="269"/>
      <c r="M136" s="269"/>
      <c r="N136" s="269"/>
      <c r="O136" s="269"/>
      <c r="P136" s="269"/>
      <c r="Q136" s="270"/>
    </row>
    <row r="137" spans="1:17" ht="15.75" thickBot="1" x14ac:dyDescent="0.3">
      <c r="A137" s="517" t="str">
        <f>'[1]Salud Intregral '!$A$116</f>
        <v xml:space="preserve">Producto y sus  Atributos </v>
      </c>
      <c r="B137" s="517"/>
      <c r="C137" s="517"/>
      <c r="D137" s="517"/>
      <c r="E137" s="517"/>
      <c r="F137" s="517"/>
      <c r="G137" s="517"/>
      <c r="H137" s="517"/>
      <c r="I137" s="517"/>
      <c r="J137" s="517"/>
      <c r="K137" s="517"/>
      <c r="L137" s="517"/>
      <c r="M137" s="269"/>
      <c r="N137" s="269"/>
      <c r="O137" s="269"/>
      <c r="P137" s="269"/>
      <c r="Q137" s="270"/>
    </row>
    <row r="138" spans="1:17" ht="15.75" thickBot="1" x14ac:dyDescent="0.3">
      <c r="A138" s="436" t="str">
        <f>'[1]Salud Intregral '!A117</f>
        <v>Producto</v>
      </c>
      <c r="B138" s="438" t="str">
        <f>'[1]Salud Intregral '!B117</f>
        <v>Descripción de Producto</v>
      </c>
      <c r="C138" s="438" t="str">
        <f>'[1]Salud Intregral '!C117</f>
        <v xml:space="preserve">Unidad de Medida </v>
      </c>
      <c r="D138" s="438" t="str">
        <f>'[1]Salud Intregral '!D117</f>
        <v xml:space="preserve">Medio de Verificación </v>
      </c>
      <c r="E138" s="438" t="str">
        <f>'[1]Salud Intregral '!E117</f>
        <v xml:space="preserve">Línea Base </v>
      </c>
      <c r="F138" s="440" t="str">
        <f>'[1]Salud Intregral '!F117</f>
        <v>Meta Total</v>
      </c>
      <c r="G138" s="427" t="str">
        <f>'[1]Salud Intregral '!G117</f>
        <v>Meta por trimestre</v>
      </c>
      <c r="H138" s="428"/>
      <c r="I138" s="428"/>
      <c r="J138" s="429"/>
      <c r="K138" s="441" t="str">
        <f>'[1]Salud Intregral '!K117</f>
        <v>Presupuesto</v>
      </c>
      <c r="L138" s="443" t="str">
        <f>'[1]Salud Intregral '!L117</f>
        <v>Riesgo(s)</v>
      </c>
      <c r="M138" s="269"/>
      <c r="N138" s="269"/>
      <c r="O138" s="269"/>
      <c r="P138" s="269"/>
      <c r="Q138" s="270"/>
    </row>
    <row r="139" spans="1:17" ht="15.75" thickBot="1" x14ac:dyDescent="0.3">
      <c r="A139" s="437"/>
      <c r="B139" s="439"/>
      <c r="C139" s="439"/>
      <c r="D139" s="439"/>
      <c r="E139" s="439"/>
      <c r="F139" s="426"/>
      <c r="G139" s="248" t="str">
        <f>'[1]Salud Intregral '!G118</f>
        <v>Ene-Mar</v>
      </c>
      <c r="H139" s="249" t="str">
        <f>'[1]Salud Intregral '!H118</f>
        <v>Abr-Jun</v>
      </c>
      <c r="I139" s="249" t="str">
        <f>'[1]Salud Intregral '!I118</f>
        <v>Jul-Sept</v>
      </c>
      <c r="J139" s="250" t="str">
        <f>'[1]Salud Intregral '!J118</f>
        <v>Oct-Dic</v>
      </c>
      <c r="K139" s="442"/>
      <c r="L139" s="444"/>
      <c r="M139" s="269"/>
      <c r="N139" s="269"/>
      <c r="O139" s="269"/>
      <c r="P139" s="269"/>
      <c r="Q139" s="270"/>
    </row>
    <row r="140" spans="1:17" x14ac:dyDescent="0.25">
      <c r="A140" s="445" t="str">
        <f>'[1]Salud Intregral '!A119</f>
        <v>Reproducción de Materiales Educativos</v>
      </c>
      <c r="B140" s="447" t="str">
        <f>'[1]Salud Intregral '!B119</f>
        <v>Materiales Educativos a Reproducir para afianzar el fortalecimeinto del programa de Promocion de los Derechos a la Salud Integral de las Mujeres</v>
      </c>
      <c r="C140" s="449" t="str">
        <f>'[1]Salud Intregral '!C119</f>
        <v>Documentos</v>
      </c>
      <c r="D140" s="449" t="str">
        <f>'[1]Salud Intregral '!D119</f>
        <v>Impresiones</v>
      </c>
      <c r="E140" s="449">
        <v>0</v>
      </c>
      <c r="F140" s="449">
        <f>'[1]Salud Intregral '!F119</f>
        <v>9000</v>
      </c>
      <c r="G140" s="451"/>
      <c r="H140" s="449" t="str">
        <f>'[1]Salud Intregral '!H119</f>
        <v>x</v>
      </c>
      <c r="I140" s="451"/>
      <c r="J140" s="432"/>
      <c r="K140" s="434">
        <f>'[1]Salud Intregral '!K119</f>
        <v>378000</v>
      </c>
      <c r="L140" s="432"/>
      <c r="M140" s="303"/>
      <c r="N140" s="303"/>
      <c r="O140" s="303"/>
      <c r="P140" s="303"/>
      <c r="Q140" s="339"/>
    </row>
    <row r="141" spans="1:17" ht="15.75" thickBot="1" x14ac:dyDescent="0.3">
      <c r="A141" s="446"/>
      <c r="B141" s="448"/>
      <c r="C141" s="450"/>
      <c r="D141" s="450"/>
      <c r="E141" s="450"/>
      <c r="F141" s="450"/>
      <c r="G141" s="452"/>
      <c r="H141" s="450"/>
      <c r="I141" s="452"/>
      <c r="J141" s="433"/>
      <c r="K141" s="435"/>
      <c r="L141" s="433"/>
      <c r="M141" s="340"/>
      <c r="N141" s="340"/>
      <c r="O141" s="340"/>
      <c r="P141" s="340"/>
      <c r="Q141" s="341"/>
    </row>
    <row r="142" spans="1:17" ht="15.75" thickBot="1" x14ac:dyDescent="0.3">
      <c r="A142" s="557" t="str">
        <f>'[1]Salud Intregral '!$A$121</f>
        <v xml:space="preserve">Actividades y sus  Atributos </v>
      </c>
      <c r="B142" s="557"/>
      <c r="C142" s="557"/>
      <c r="D142" s="557"/>
      <c r="E142" s="557"/>
      <c r="F142" s="557"/>
      <c r="G142" s="557"/>
      <c r="H142" s="557"/>
      <c r="I142" s="557"/>
      <c r="J142" s="557"/>
      <c r="K142" s="557"/>
      <c r="L142" s="557"/>
      <c r="M142" s="269"/>
      <c r="N142" s="269"/>
      <c r="O142" s="269"/>
      <c r="P142" s="269"/>
      <c r="Q142" s="270"/>
    </row>
    <row r="143" spans="1:17" ht="15.75" thickBot="1" x14ac:dyDescent="0.3">
      <c r="A143" s="423" t="str">
        <f>'[1]Salud Intregral '!A122</f>
        <v>Actividades</v>
      </c>
      <c r="B143" s="425" t="str">
        <f>'[1]Salud Intregral '!B122</f>
        <v>Presupuesto por Actividad</v>
      </c>
      <c r="C143" s="427" t="str">
        <f>'[1]Salud Intregral '!C122</f>
        <v>Insumos</v>
      </c>
      <c r="D143" s="428"/>
      <c r="E143" s="428"/>
      <c r="F143" s="429"/>
      <c r="G143" s="427" t="str">
        <f>'[1]Salud Intregral '!G122</f>
        <v>Inversion/Trimestre (RD $)</v>
      </c>
      <c r="H143" s="428"/>
      <c r="I143" s="428"/>
      <c r="J143" s="429"/>
      <c r="K143" s="430" t="str">
        <f>'[1]Salud Intregral '!K122</f>
        <v xml:space="preserve">Fuente de Financiamiento </v>
      </c>
      <c r="L143" s="427" t="str">
        <f>'[1]Salud Intregral '!L122</f>
        <v xml:space="preserve">Est. Programática </v>
      </c>
      <c r="M143" s="428"/>
      <c r="N143" s="428"/>
      <c r="O143" s="428"/>
      <c r="P143" s="428"/>
      <c r="Q143" s="429"/>
    </row>
    <row r="144" spans="1:17" ht="39" customHeight="1" thickBot="1" x14ac:dyDescent="0.3">
      <c r="A144" s="424"/>
      <c r="B144" s="426"/>
      <c r="C144" s="342" t="str">
        <f>'[1]Salud Intregral '!C123</f>
        <v xml:space="preserve">Indentificacion </v>
      </c>
      <c r="D144" s="343" t="str">
        <f>'[1]Salud Intregral '!D123</f>
        <v>Cantidad</v>
      </c>
      <c r="E144" s="344" t="str">
        <f>'[1]Salud Intregral '!E123</f>
        <v>Costo Unitario (RD$)</v>
      </c>
      <c r="F144" s="344" t="str">
        <f>'[1]Salud Intregral '!F123</f>
        <v>Monto (RD$)</v>
      </c>
      <c r="G144" s="344" t="str">
        <f>'[1]Salud Intregral '!G123</f>
        <v>Ene-Mar</v>
      </c>
      <c r="H144" s="344" t="str">
        <f>'[1]Salud Intregral '!H123</f>
        <v>Abr-Jun</v>
      </c>
      <c r="I144" s="344" t="str">
        <f>'[1]Salud Intregral '!I123</f>
        <v>Jul-Sept</v>
      </c>
      <c r="J144" s="345" t="str">
        <f>'[1]Salud Intregral '!J123</f>
        <v>Oct-Dic</v>
      </c>
      <c r="K144" s="431"/>
      <c r="L144" s="344" t="str">
        <f>'[1]Salud Intregral '!L123</f>
        <v>Prog.</v>
      </c>
      <c r="M144" s="344" t="str">
        <f>'[1]Salud Intregral '!M123</f>
        <v>Act.</v>
      </c>
      <c r="N144" s="344" t="str">
        <f>'[1]Salud Intregral '!N123</f>
        <v>Objeto</v>
      </c>
      <c r="O144" s="344" t="str">
        <f>'[1]Salud Intregral '!O123</f>
        <v>Cuenta</v>
      </c>
      <c r="P144" s="344" t="str">
        <f>'[1]Salud Intregral '!P123</f>
        <v>Subcta.</v>
      </c>
      <c r="Q144" s="346" t="str">
        <f>'[1]Salud Intregral '!Q123</f>
        <v>Auxiliar</v>
      </c>
    </row>
    <row r="145" spans="1:17" ht="23.25" customHeight="1" x14ac:dyDescent="0.25">
      <c r="A145" s="419" t="str">
        <f>'[1]Salud Intregral '!A124</f>
        <v>Revisión y Reprodución de Materiales Educativos</v>
      </c>
      <c r="B145" s="884">
        <f>'[1]Salud Intregral '!B124</f>
        <v>378000</v>
      </c>
      <c r="C145" s="391" t="str">
        <f>'[1]Salud Intregral '!C124</f>
        <v>Hoja Informativa Cancer de Mama</v>
      </c>
      <c r="D145" s="392">
        <f>'[1]Salud Intregral '!D124</f>
        <v>1500</v>
      </c>
      <c r="E145" s="347">
        <f>'[1]Salud Intregral '!E124</f>
        <v>12</v>
      </c>
      <c r="F145" s="347">
        <f>'[1]Salud Intregral '!F124</f>
        <v>18000</v>
      </c>
      <c r="G145" s="347"/>
      <c r="H145" s="347">
        <f>'[1]Salud Intregral '!H124</f>
        <v>18000</v>
      </c>
      <c r="I145" s="393"/>
      <c r="J145" s="348"/>
      <c r="K145" s="421" t="str">
        <f>'[1]Salud Intregral '!K124</f>
        <v>Fondo General</v>
      </c>
      <c r="L145" s="349">
        <f>'[1]Salud Intregral '!L124</f>
        <v>15</v>
      </c>
      <c r="M145" s="350">
        <f>'[1]Salud Intregral '!M124</f>
        <v>0</v>
      </c>
      <c r="N145" s="350">
        <f>'[1]Salud Intregral '!N124</f>
        <v>2</v>
      </c>
      <c r="O145" s="350">
        <f>'[1]Salud Intregral '!O124</f>
        <v>2</v>
      </c>
      <c r="P145" s="350">
        <f>'[1]Salud Intregral '!P124</f>
        <v>2</v>
      </c>
      <c r="Q145" s="254">
        <f>'[1]Salud Intregral '!Q124</f>
        <v>2</v>
      </c>
    </row>
    <row r="146" spans="1:17" ht="24.75" customHeight="1" x14ac:dyDescent="0.25">
      <c r="A146" s="420"/>
      <c r="B146" s="885"/>
      <c r="C146" s="351" t="str">
        <f>'[1]Salud Intregral '!C125</f>
        <v>Cartillas comunitarias Mujer y VIH</v>
      </c>
      <c r="D146" s="256">
        <f>'[1]Salud Intregral '!D125</f>
        <v>1500</v>
      </c>
      <c r="E146" s="257">
        <f>'[1]Salud Intregral '!E125</f>
        <v>100</v>
      </c>
      <c r="F146" s="322">
        <f>'[1]Salud Intregral '!F125</f>
        <v>150000</v>
      </c>
      <c r="G146" s="255"/>
      <c r="H146" s="352">
        <f>'[1]Salud Intregral '!H125</f>
        <v>150000</v>
      </c>
      <c r="I146" s="257"/>
      <c r="J146" s="353"/>
      <c r="K146" s="421"/>
      <c r="L146" s="349">
        <f>'[1]Salud Intregral '!L125</f>
        <v>15</v>
      </c>
      <c r="M146" s="255">
        <f>'[1]Salud Intregral '!M125</f>
        <v>0</v>
      </c>
      <c r="N146" s="354">
        <f>'[1]Salud Intregral '!N125</f>
        <v>2</v>
      </c>
      <c r="O146" s="354">
        <f>'[1]Salud Intregral '!O125</f>
        <v>2</v>
      </c>
      <c r="P146" s="354">
        <f>'[1]Salud Intregral '!P125</f>
        <v>2</v>
      </c>
      <c r="Q146" s="355">
        <f>'[1]Salud Intregral '!Q125</f>
        <v>2</v>
      </c>
    </row>
    <row r="147" spans="1:17" ht="27" customHeight="1" x14ac:dyDescent="0.25">
      <c r="A147" s="420"/>
      <c r="B147" s="885"/>
      <c r="C147" s="351" t="str">
        <f>'[1]Salud Intregral '!C126</f>
        <v xml:space="preserve">Cuardernillos Autoestima </v>
      </c>
      <c r="D147" s="256">
        <f>'[1]Salud Intregral '!D126</f>
        <v>1500</v>
      </c>
      <c r="E147" s="257">
        <f>'[1]Salud Intregral '!E126</f>
        <v>40</v>
      </c>
      <c r="F147" s="322">
        <f>'[1]Salud Intregral '!F126</f>
        <v>60000</v>
      </c>
      <c r="G147" s="255"/>
      <c r="H147" s="352">
        <f>'[1]Salud Intregral '!H126</f>
        <v>60000</v>
      </c>
      <c r="I147" s="257"/>
      <c r="J147" s="353"/>
      <c r="K147" s="421"/>
      <c r="L147" s="349">
        <f>'[1]Salud Intregral '!L126</f>
        <v>15</v>
      </c>
      <c r="M147" s="255">
        <f>'[1]Salud Intregral '!M126</f>
        <v>0</v>
      </c>
      <c r="N147" s="354">
        <f>'[1]Salud Intregral '!N126</f>
        <v>2</v>
      </c>
      <c r="O147" s="354">
        <f>'[1]Salud Intregral '!O126</f>
        <v>2</v>
      </c>
      <c r="P147" s="354">
        <f>'[1]Salud Intregral '!P126</f>
        <v>2</v>
      </c>
      <c r="Q147" s="355">
        <f>'[1]Salud Intregral '!Q126</f>
        <v>2</v>
      </c>
    </row>
    <row r="148" spans="1:17" ht="26.25" customHeight="1" x14ac:dyDescent="0.25">
      <c r="A148" s="420"/>
      <c r="B148" s="885"/>
      <c r="C148" s="356" t="str">
        <f>'[1]Salud Intregral '!C127</f>
        <v>Cuardernillos Papanicolao</v>
      </c>
      <c r="D148" s="256">
        <f>'[1]Salud Intregral '!D127</f>
        <v>1500</v>
      </c>
      <c r="E148" s="257">
        <f>'[1]Salud Intregral '!E127</f>
        <v>40</v>
      </c>
      <c r="F148" s="322">
        <f>'[1]Salud Intregral '!F127</f>
        <v>60000</v>
      </c>
      <c r="G148" s="255"/>
      <c r="H148" s="352">
        <f>'[1]Salud Intregral '!H127</f>
        <v>60000</v>
      </c>
      <c r="I148" s="257"/>
      <c r="J148" s="353"/>
      <c r="K148" s="421"/>
      <c r="L148" s="349">
        <f>'[1]Salud Intregral '!L127</f>
        <v>15</v>
      </c>
      <c r="M148" s="255">
        <f>'[1]Salud Intregral '!M127</f>
        <v>0</v>
      </c>
      <c r="N148" s="354">
        <f>'[1]Salud Intregral '!N127</f>
        <v>2</v>
      </c>
      <c r="O148" s="354">
        <f>'[1]Salud Intregral '!O127</f>
        <v>2</v>
      </c>
      <c r="P148" s="354">
        <f>'[1]Salud Intregral '!P127</f>
        <v>2</v>
      </c>
      <c r="Q148" s="355">
        <f>'[1]Salud Intregral '!Q127</f>
        <v>2</v>
      </c>
    </row>
    <row r="149" spans="1:17" ht="36" customHeight="1" x14ac:dyDescent="0.25">
      <c r="A149" s="420"/>
      <c r="B149" s="885"/>
      <c r="C149" s="351" t="str">
        <f>'[1]Salud Intregral '!C128</f>
        <v>Hoja Informativa Genero Salud Sexual y Reproductiva</v>
      </c>
      <c r="D149" s="256">
        <f>'[1]Salud Intregral '!D128</f>
        <v>1500</v>
      </c>
      <c r="E149" s="257">
        <f>'[1]Salud Intregral '!E128</f>
        <v>30</v>
      </c>
      <c r="F149" s="322">
        <f>'[1]Salud Intregral '!F128</f>
        <v>45000</v>
      </c>
      <c r="G149" s="255"/>
      <c r="H149" s="352">
        <f>'[1]Salud Intregral '!H128</f>
        <v>45000</v>
      </c>
      <c r="I149" s="257"/>
      <c r="J149" s="353"/>
      <c r="K149" s="421"/>
      <c r="L149" s="349">
        <f>'[1]Salud Intregral '!L128</f>
        <v>15</v>
      </c>
      <c r="M149" s="255">
        <f>'[1]Salud Intregral '!M128</f>
        <v>0</v>
      </c>
      <c r="N149" s="354">
        <f>'[1]Salud Intregral '!N128</f>
        <v>2</v>
      </c>
      <c r="O149" s="354">
        <f>'[1]Salud Intregral '!O128</f>
        <v>2</v>
      </c>
      <c r="P149" s="354">
        <f>'[1]Salud Intregral '!P128</f>
        <v>2</v>
      </c>
      <c r="Q149" s="355">
        <f>'[1]Salud Intregral '!Q128</f>
        <v>2</v>
      </c>
    </row>
    <row r="150" spans="1:17" ht="39" customHeight="1" thickBot="1" x14ac:dyDescent="0.3">
      <c r="A150" s="420"/>
      <c r="B150" s="885"/>
      <c r="C150" s="351" t="str">
        <f>'[1]Salud Intregral '!C129</f>
        <v xml:space="preserve"> Hojas Informativas Equidad de Genero en Salud</v>
      </c>
      <c r="D150" s="256">
        <f>'[1]Salud Intregral '!D129</f>
        <v>1500</v>
      </c>
      <c r="E150" s="257">
        <f>'[1]Salud Intregral '!E129</f>
        <v>30</v>
      </c>
      <c r="F150" s="322">
        <f>'[1]Salud Intregral '!F129</f>
        <v>45000</v>
      </c>
      <c r="G150" s="255"/>
      <c r="H150" s="352">
        <f>'[1]Salud Intregral '!H129</f>
        <v>45000</v>
      </c>
      <c r="I150" s="257"/>
      <c r="J150" s="353"/>
      <c r="K150" s="422"/>
      <c r="L150" s="349">
        <f>'[1]Salud Intregral '!L129</f>
        <v>15</v>
      </c>
      <c r="M150" s="255">
        <f>'[1]Salud Intregral '!M129</f>
        <v>0</v>
      </c>
      <c r="N150" s="354">
        <f>'[1]Salud Intregral '!N129</f>
        <v>2</v>
      </c>
      <c r="O150" s="354">
        <f>'[1]Salud Intregral '!O129</f>
        <v>2</v>
      </c>
      <c r="P150" s="354">
        <f>'[1]Salud Intregral '!P129</f>
        <v>2</v>
      </c>
      <c r="Q150" s="355">
        <f>'[1]Salud Intregral '!Q129</f>
        <v>2</v>
      </c>
    </row>
    <row r="151" spans="1:17" x14ac:dyDescent="0.25">
      <c r="A151" s="357"/>
      <c r="B151" s="357"/>
      <c r="C151" s="358"/>
      <c r="D151" s="359"/>
      <c r="E151" s="360"/>
      <c r="F151" s="361"/>
      <c r="G151" s="303"/>
      <c r="H151" s="362"/>
      <c r="I151" s="360"/>
      <c r="J151" s="360"/>
      <c r="K151" s="363"/>
      <c r="L151" s="364"/>
      <c r="M151" s="303"/>
      <c r="N151" s="364"/>
      <c r="O151" s="364"/>
      <c r="P151" s="364"/>
      <c r="Q151" s="365"/>
    </row>
    <row r="152" spans="1:17" x14ac:dyDescent="0.25">
      <c r="I152" s="366" t="str">
        <f>'[1]Salud Intregral '!I131</f>
        <v>Total</v>
      </c>
      <c r="J152" s="120"/>
      <c r="K152" s="366">
        <v>3117090</v>
      </c>
      <c r="L152" s="120"/>
    </row>
  </sheetData>
  <mergeCells count="262">
    <mergeCell ref="K54:K60"/>
    <mergeCell ref="L54:L60"/>
    <mergeCell ref="H62:H68"/>
    <mergeCell ref="I62:I68"/>
    <mergeCell ref="J62:J68"/>
    <mergeCell ref="K62:K68"/>
    <mergeCell ref="L62:L68"/>
    <mergeCell ref="B54:C60"/>
    <mergeCell ref="A54:A60"/>
    <mergeCell ref="A62:A68"/>
    <mergeCell ref="B62:C68"/>
    <mergeCell ref="H54:H60"/>
    <mergeCell ref="I54:I60"/>
    <mergeCell ref="J54:J60"/>
    <mergeCell ref="B61:C61"/>
    <mergeCell ref="D52:G52"/>
    <mergeCell ref="H52:K52"/>
    <mergeCell ref="M52:R52"/>
    <mergeCell ref="M53:N53"/>
    <mergeCell ref="O53:P53"/>
    <mergeCell ref="Q53:R53"/>
    <mergeCell ref="A51:R51"/>
    <mergeCell ref="M44:R44"/>
    <mergeCell ref="M45:R45"/>
    <mergeCell ref="M46:R48"/>
    <mergeCell ref="B48:C49"/>
    <mergeCell ref="D38:D44"/>
    <mergeCell ref="E38:E43"/>
    <mergeCell ref="G38:G44"/>
    <mergeCell ref="D46:D49"/>
    <mergeCell ref="E47:E49"/>
    <mergeCell ref="B52:C52"/>
    <mergeCell ref="B53:C53"/>
    <mergeCell ref="M36:R37"/>
    <mergeCell ref="B43:C43"/>
    <mergeCell ref="B44:C44"/>
    <mergeCell ref="B45:C45"/>
    <mergeCell ref="B46:C46"/>
    <mergeCell ref="B47:C47"/>
    <mergeCell ref="B50:C50"/>
    <mergeCell ref="K38:K49"/>
    <mergeCell ref="L38:L44"/>
    <mergeCell ref="L46:L49"/>
    <mergeCell ref="M38:R43"/>
    <mergeCell ref="B38:C42"/>
    <mergeCell ref="A142:L142"/>
    <mergeCell ref="A137:L137"/>
    <mergeCell ref="A101:L101"/>
    <mergeCell ref="A96:L96"/>
    <mergeCell ref="A88:L88"/>
    <mergeCell ref="A81:L81"/>
    <mergeCell ref="A36:A37"/>
    <mergeCell ref="B36:C37"/>
    <mergeCell ref="D36:D37"/>
    <mergeCell ref="E36:E37"/>
    <mergeCell ref="F36:F37"/>
    <mergeCell ref="G36:G37"/>
    <mergeCell ref="H36:K36"/>
    <mergeCell ref="L36:L37"/>
    <mergeCell ref="F38:F49"/>
    <mergeCell ref="G46:G49"/>
    <mergeCell ref="H38:H49"/>
    <mergeCell ref="I46:I49"/>
    <mergeCell ref="I38:I44"/>
    <mergeCell ref="J38:J49"/>
    <mergeCell ref="A77:A80"/>
    <mergeCell ref="B77:B80"/>
    <mergeCell ref="K77:K80"/>
    <mergeCell ref="B75:B76"/>
    <mergeCell ref="B7:D7"/>
    <mergeCell ref="B8:D8"/>
    <mergeCell ref="A11:L11"/>
    <mergeCell ref="A12:R12"/>
    <mergeCell ref="A13:A14"/>
    <mergeCell ref="B13:C14"/>
    <mergeCell ref="D13:D14"/>
    <mergeCell ref="E13:E14"/>
    <mergeCell ref="F13:F14"/>
    <mergeCell ref="G13:G14"/>
    <mergeCell ref="H13:K13"/>
    <mergeCell ref="L13:L14"/>
    <mergeCell ref="M13:R14"/>
    <mergeCell ref="M18:R18"/>
    <mergeCell ref="L18:L19"/>
    <mergeCell ref="H18:K18"/>
    <mergeCell ref="D18:G18"/>
    <mergeCell ref="M15:R15"/>
    <mergeCell ref="B15:C15"/>
    <mergeCell ref="A18:B19"/>
    <mergeCell ref="C18:C19"/>
    <mergeCell ref="M34:R34"/>
    <mergeCell ref="A20:B20"/>
    <mergeCell ref="A21:B32"/>
    <mergeCell ref="C21:C32"/>
    <mergeCell ref="A33:B33"/>
    <mergeCell ref="C75:F75"/>
    <mergeCell ref="G75:J75"/>
    <mergeCell ref="K75:K76"/>
    <mergeCell ref="L75:Q75"/>
    <mergeCell ref="B70:M70"/>
    <mergeCell ref="A71:A72"/>
    <mergeCell ref="B71:B72"/>
    <mergeCell ref="C71:C72"/>
    <mergeCell ref="D71:D72"/>
    <mergeCell ref="E71:E72"/>
    <mergeCell ref="F71:F72"/>
    <mergeCell ref="G71:J71"/>
    <mergeCell ref="K71:K72"/>
    <mergeCell ref="L71:L72"/>
    <mergeCell ref="A75:A76"/>
    <mergeCell ref="L84:L85"/>
    <mergeCell ref="A82:A83"/>
    <mergeCell ref="B82:B83"/>
    <mergeCell ref="C82:C83"/>
    <mergeCell ref="D82:D83"/>
    <mergeCell ref="E82:E83"/>
    <mergeCell ref="F82:F83"/>
    <mergeCell ref="G82:J82"/>
    <mergeCell ref="K82:K83"/>
    <mergeCell ref="L82:L83"/>
    <mergeCell ref="A84:A85"/>
    <mergeCell ref="B84:B85"/>
    <mergeCell ref="C84:C85"/>
    <mergeCell ref="D84:D85"/>
    <mergeCell ref="E84:E85"/>
    <mergeCell ref="F84:F85"/>
    <mergeCell ref="G84:G85"/>
    <mergeCell ref="H84:H85"/>
    <mergeCell ref="I84:I85"/>
    <mergeCell ref="H91:H94"/>
    <mergeCell ref="K91:K94"/>
    <mergeCell ref="A89:A90"/>
    <mergeCell ref="B89:B90"/>
    <mergeCell ref="C89:F89"/>
    <mergeCell ref="G89:J89"/>
    <mergeCell ref="K89:K90"/>
    <mergeCell ref="J84:J85"/>
    <mergeCell ref="K84:K85"/>
    <mergeCell ref="L89:Q89"/>
    <mergeCell ref="J99:J100"/>
    <mergeCell ref="K99:K100"/>
    <mergeCell ref="L99:L100"/>
    <mergeCell ref="A97:A98"/>
    <mergeCell ref="B97:B98"/>
    <mergeCell ref="C97:C98"/>
    <mergeCell ref="D97:D98"/>
    <mergeCell ref="E97:E98"/>
    <mergeCell ref="F97:F98"/>
    <mergeCell ref="G97:J97"/>
    <mergeCell ref="K97:K98"/>
    <mergeCell ref="L97:L98"/>
    <mergeCell ref="A99:A100"/>
    <mergeCell ref="B99:B100"/>
    <mergeCell ref="C99:C100"/>
    <mergeCell ref="D99:D100"/>
    <mergeCell ref="E99:E100"/>
    <mergeCell ref="F99:F100"/>
    <mergeCell ref="G99:G100"/>
    <mergeCell ref="H99:H100"/>
    <mergeCell ref="I99:I100"/>
    <mergeCell ref="A91:A94"/>
    <mergeCell ref="B91:B94"/>
    <mergeCell ref="L104:L107"/>
    <mergeCell ref="M104:M107"/>
    <mergeCell ref="N104:N107"/>
    <mergeCell ref="O104:O107"/>
    <mergeCell ref="A102:A103"/>
    <mergeCell ref="B102:B103"/>
    <mergeCell ref="C102:F102"/>
    <mergeCell ref="G102:J102"/>
    <mergeCell ref="K102:K103"/>
    <mergeCell ref="L102:Q102"/>
    <mergeCell ref="P104:P107"/>
    <mergeCell ref="Q104:Q107"/>
    <mergeCell ref="A108:A111"/>
    <mergeCell ref="C108:C111"/>
    <mergeCell ref="D108:D111"/>
    <mergeCell ref="E108:E111"/>
    <mergeCell ref="F108:F111"/>
    <mergeCell ref="L108:L111"/>
    <mergeCell ref="M108:M111"/>
    <mergeCell ref="N108:N111"/>
    <mergeCell ref="O108:O111"/>
    <mergeCell ref="P108:P111"/>
    <mergeCell ref="Q108:Q111"/>
    <mergeCell ref="A104:A107"/>
    <mergeCell ref="B104:B123"/>
    <mergeCell ref="C104:C107"/>
    <mergeCell ref="D104:D107"/>
    <mergeCell ref="E104:E107"/>
    <mergeCell ref="F104:F107"/>
    <mergeCell ref="G104:G123"/>
    <mergeCell ref="H104:H123"/>
    <mergeCell ref="I104:I123"/>
    <mergeCell ref="J104:J123"/>
    <mergeCell ref="K104:K123"/>
    <mergeCell ref="Q112:Q115"/>
    <mergeCell ref="A116:A119"/>
    <mergeCell ref="C116:C119"/>
    <mergeCell ref="D116:D119"/>
    <mergeCell ref="E116:E119"/>
    <mergeCell ref="F116:F119"/>
    <mergeCell ref="L116:L119"/>
    <mergeCell ref="M116:M119"/>
    <mergeCell ref="N116:N119"/>
    <mergeCell ref="O116:O119"/>
    <mergeCell ref="P116:P119"/>
    <mergeCell ref="Q116:Q119"/>
    <mergeCell ref="L112:L115"/>
    <mergeCell ref="M112:M115"/>
    <mergeCell ref="N112:N115"/>
    <mergeCell ref="O112:O115"/>
    <mergeCell ref="P112:P115"/>
    <mergeCell ref="A112:A115"/>
    <mergeCell ref="C112:C115"/>
    <mergeCell ref="D112:D115"/>
    <mergeCell ref="E112:E115"/>
    <mergeCell ref="F112:F115"/>
    <mergeCell ref="Q120:Q123"/>
    <mergeCell ref="A125:A135"/>
    <mergeCell ref="B125:B135"/>
    <mergeCell ref="K125:K135"/>
    <mergeCell ref="L120:L123"/>
    <mergeCell ref="M120:M123"/>
    <mergeCell ref="N120:N123"/>
    <mergeCell ref="O120:O123"/>
    <mergeCell ref="P120:P123"/>
    <mergeCell ref="A120:A123"/>
    <mergeCell ref="C120:C123"/>
    <mergeCell ref="D120:D123"/>
    <mergeCell ref="E120:E123"/>
    <mergeCell ref="F120:F123"/>
    <mergeCell ref="J140:J141"/>
    <mergeCell ref="K140:K141"/>
    <mergeCell ref="L140:L141"/>
    <mergeCell ref="A138:A139"/>
    <mergeCell ref="B138:B139"/>
    <mergeCell ref="C138:C139"/>
    <mergeCell ref="D138:D139"/>
    <mergeCell ref="E138:E139"/>
    <mergeCell ref="F138:F139"/>
    <mergeCell ref="G138:J138"/>
    <mergeCell ref="K138:K139"/>
    <mergeCell ref="L138:L139"/>
    <mergeCell ref="A140:A141"/>
    <mergeCell ref="B140:B141"/>
    <mergeCell ref="C140:C141"/>
    <mergeCell ref="D140:D141"/>
    <mergeCell ref="E140:E141"/>
    <mergeCell ref="F140:F141"/>
    <mergeCell ref="G140:G141"/>
    <mergeCell ref="H140:H141"/>
    <mergeCell ref="I140:I141"/>
    <mergeCell ref="A145:A150"/>
    <mergeCell ref="B145:B150"/>
    <mergeCell ref="K145:K150"/>
    <mergeCell ref="A143:A144"/>
    <mergeCell ref="B143:B144"/>
    <mergeCell ref="C143:F143"/>
    <mergeCell ref="G143:J143"/>
    <mergeCell ref="K143:K144"/>
    <mergeCell ref="L143:Q143"/>
  </mergeCells>
  <printOptions horizontalCentered="1"/>
  <pageMargins left="0.51181102362204722" right="0.51181102362204722" top="0.55118110236220474" bottom="0.55118110236220474" header="0.31496062992125984" footer="0.31496062992125984"/>
  <pageSetup paperSize="5" scale="70" fitToHeight="0" orientation="landscape" r:id="rId1"/>
  <headerFooter>
    <oddFooter>&amp;C&amp;P&amp;R&amp;F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5"/>
  <sheetViews>
    <sheetView view="pageBreakPreview" topLeftCell="A43" zoomScale="80" zoomScaleNormal="90" zoomScaleSheetLayoutView="80" workbookViewId="0">
      <selection activeCell="I89" sqref="I89"/>
    </sheetView>
  </sheetViews>
  <sheetFormatPr baseColWidth="10" defaultColWidth="11.42578125" defaultRowHeight="15" x14ac:dyDescent="0.25"/>
  <cols>
    <col min="1" max="1" width="42.28515625" customWidth="1"/>
    <col min="2" max="2" width="17" customWidth="1"/>
    <col min="3" max="3" width="23.42578125" customWidth="1"/>
    <col min="4" max="4" width="19" customWidth="1"/>
    <col min="5" max="5" width="14" customWidth="1"/>
    <col min="6" max="10" width="11.85546875" customWidth="1"/>
    <col min="11" max="11" width="15.7109375" customWidth="1"/>
    <col min="12" max="12" width="5.28515625" customWidth="1"/>
    <col min="13" max="13" width="5.7109375" customWidth="1"/>
    <col min="14" max="17" width="3.28515625" customWidth="1"/>
    <col min="18" max="18" width="1.7109375" customWidth="1"/>
    <col min="256" max="256" width="21.7109375" customWidth="1"/>
    <col min="257" max="257" width="18.7109375" customWidth="1"/>
    <col min="258" max="258" width="16.5703125" customWidth="1"/>
    <col min="259" max="259" width="23.42578125" customWidth="1"/>
    <col min="260" max="260" width="19" customWidth="1"/>
    <col min="261" max="261" width="14" customWidth="1"/>
    <col min="262" max="266" width="11.85546875" customWidth="1"/>
    <col min="267" max="267" width="15.7109375" customWidth="1"/>
    <col min="268" max="268" width="5.28515625" customWidth="1"/>
    <col min="269" max="269" width="5.7109375" customWidth="1"/>
    <col min="270" max="273" width="3.28515625" customWidth="1"/>
    <col min="274" max="274" width="1.7109375" customWidth="1"/>
    <col min="512" max="512" width="21.7109375" customWidth="1"/>
    <col min="513" max="513" width="18.7109375" customWidth="1"/>
    <col min="514" max="514" width="16.5703125" customWidth="1"/>
    <col min="515" max="515" width="23.42578125" customWidth="1"/>
    <col min="516" max="516" width="19" customWidth="1"/>
    <col min="517" max="517" width="14" customWidth="1"/>
    <col min="518" max="522" width="11.85546875" customWidth="1"/>
    <col min="523" max="523" width="15.7109375" customWidth="1"/>
    <col min="524" max="524" width="5.28515625" customWidth="1"/>
    <col min="525" max="525" width="5.7109375" customWidth="1"/>
    <col min="526" max="529" width="3.28515625" customWidth="1"/>
    <col min="530" max="530" width="1.7109375" customWidth="1"/>
    <col min="768" max="768" width="21.7109375" customWidth="1"/>
    <col min="769" max="769" width="18.7109375" customWidth="1"/>
    <col min="770" max="770" width="16.5703125" customWidth="1"/>
    <col min="771" max="771" width="23.42578125" customWidth="1"/>
    <col min="772" max="772" width="19" customWidth="1"/>
    <col min="773" max="773" width="14" customWidth="1"/>
    <col min="774" max="778" width="11.85546875" customWidth="1"/>
    <col min="779" max="779" width="15.7109375" customWidth="1"/>
    <col min="780" max="780" width="5.28515625" customWidth="1"/>
    <col min="781" max="781" width="5.7109375" customWidth="1"/>
    <col min="782" max="785" width="3.28515625" customWidth="1"/>
    <col min="786" max="786" width="1.7109375" customWidth="1"/>
    <col min="1024" max="1024" width="21.7109375" customWidth="1"/>
    <col min="1025" max="1025" width="18.7109375" customWidth="1"/>
    <col min="1026" max="1026" width="16.5703125" customWidth="1"/>
    <col min="1027" max="1027" width="23.42578125" customWidth="1"/>
    <col min="1028" max="1028" width="19" customWidth="1"/>
    <col min="1029" max="1029" width="14" customWidth="1"/>
    <col min="1030" max="1034" width="11.85546875" customWidth="1"/>
    <col min="1035" max="1035" width="15.7109375" customWidth="1"/>
    <col min="1036" max="1036" width="5.28515625" customWidth="1"/>
    <col min="1037" max="1037" width="5.7109375" customWidth="1"/>
    <col min="1038" max="1041" width="3.28515625" customWidth="1"/>
    <col min="1042" max="1042" width="1.7109375" customWidth="1"/>
    <col min="1280" max="1280" width="21.7109375" customWidth="1"/>
    <col min="1281" max="1281" width="18.7109375" customWidth="1"/>
    <col min="1282" max="1282" width="16.5703125" customWidth="1"/>
    <col min="1283" max="1283" width="23.42578125" customWidth="1"/>
    <col min="1284" max="1284" width="19" customWidth="1"/>
    <col min="1285" max="1285" width="14" customWidth="1"/>
    <col min="1286" max="1290" width="11.85546875" customWidth="1"/>
    <col min="1291" max="1291" width="15.7109375" customWidth="1"/>
    <col min="1292" max="1292" width="5.28515625" customWidth="1"/>
    <col min="1293" max="1293" width="5.7109375" customWidth="1"/>
    <col min="1294" max="1297" width="3.28515625" customWidth="1"/>
    <col min="1298" max="1298" width="1.7109375" customWidth="1"/>
    <col min="1536" max="1536" width="21.7109375" customWidth="1"/>
    <col min="1537" max="1537" width="18.7109375" customWidth="1"/>
    <col min="1538" max="1538" width="16.5703125" customWidth="1"/>
    <col min="1539" max="1539" width="23.42578125" customWidth="1"/>
    <col min="1540" max="1540" width="19" customWidth="1"/>
    <col min="1541" max="1541" width="14" customWidth="1"/>
    <col min="1542" max="1546" width="11.85546875" customWidth="1"/>
    <col min="1547" max="1547" width="15.7109375" customWidth="1"/>
    <col min="1548" max="1548" width="5.28515625" customWidth="1"/>
    <col min="1549" max="1549" width="5.7109375" customWidth="1"/>
    <col min="1550" max="1553" width="3.28515625" customWidth="1"/>
    <col min="1554" max="1554" width="1.7109375" customWidth="1"/>
    <col min="1792" max="1792" width="21.7109375" customWidth="1"/>
    <col min="1793" max="1793" width="18.7109375" customWidth="1"/>
    <col min="1794" max="1794" width="16.5703125" customWidth="1"/>
    <col min="1795" max="1795" width="23.42578125" customWidth="1"/>
    <col min="1796" max="1796" width="19" customWidth="1"/>
    <col min="1797" max="1797" width="14" customWidth="1"/>
    <col min="1798" max="1802" width="11.85546875" customWidth="1"/>
    <col min="1803" max="1803" width="15.7109375" customWidth="1"/>
    <col min="1804" max="1804" width="5.28515625" customWidth="1"/>
    <col min="1805" max="1805" width="5.7109375" customWidth="1"/>
    <col min="1806" max="1809" width="3.28515625" customWidth="1"/>
    <col min="1810" max="1810" width="1.7109375" customWidth="1"/>
    <col min="2048" max="2048" width="21.7109375" customWidth="1"/>
    <col min="2049" max="2049" width="18.7109375" customWidth="1"/>
    <col min="2050" max="2050" width="16.5703125" customWidth="1"/>
    <col min="2051" max="2051" width="23.42578125" customWidth="1"/>
    <col min="2052" max="2052" width="19" customWidth="1"/>
    <col min="2053" max="2053" width="14" customWidth="1"/>
    <col min="2054" max="2058" width="11.85546875" customWidth="1"/>
    <col min="2059" max="2059" width="15.7109375" customWidth="1"/>
    <col min="2060" max="2060" width="5.28515625" customWidth="1"/>
    <col min="2061" max="2061" width="5.7109375" customWidth="1"/>
    <col min="2062" max="2065" width="3.28515625" customWidth="1"/>
    <col min="2066" max="2066" width="1.7109375" customWidth="1"/>
    <col min="2304" max="2304" width="21.7109375" customWidth="1"/>
    <col min="2305" max="2305" width="18.7109375" customWidth="1"/>
    <col min="2306" max="2306" width="16.5703125" customWidth="1"/>
    <col min="2307" max="2307" width="23.42578125" customWidth="1"/>
    <col min="2308" max="2308" width="19" customWidth="1"/>
    <col min="2309" max="2309" width="14" customWidth="1"/>
    <col min="2310" max="2314" width="11.85546875" customWidth="1"/>
    <col min="2315" max="2315" width="15.7109375" customWidth="1"/>
    <col min="2316" max="2316" width="5.28515625" customWidth="1"/>
    <col min="2317" max="2317" width="5.7109375" customWidth="1"/>
    <col min="2318" max="2321" width="3.28515625" customWidth="1"/>
    <col min="2322" max="2322" width="1.7109375" customWidth="1"/>
    <col min="2560" max="2560" width="21.7109375" customWidth="1"/>
    <col min="2561" max="2561" width="18.7109375" customWidth="1"/>
    <col min="2562" max="2562" width="16.5703125" customWidth="1"/>
    <col min="2563" max="2563" width="23.42578125" customWidth="1"/>
    <col min="2564" max="2564" width="19" customWidth="1"/>
    <col min="2565" max="2565" width="14" customWidth="1"/>
    <col min="2566" max="2570" width="11.85546875" customWidth="1"/>
    <col min="2571" max="2571" width="15.7109375" customWidth="1"/>
    <col min="2572" max="2572" width="5.28515625" customWidth="1"/>
    <col min="2573" max="2573" width="5.7109375" customWidth="1"/>
    <col min="2574" max="2577" width="3.28515625" customWidth="1"/>
    <col min="2578" max="2578" width="1.7109375" customWidth="1"/>
    <col min="2816" max="2816" width="21.7109375" customWidth="1"/>
    <col min="2817" max="2817" width="18.7109375" customWidth="1"/>
    <col min="2818" max="2818" width="16.5703125" customWidth="1"/>
    <col min="2819" max="2819" width="23.42578125" customWidth="1"/>
    <col min="2820" max="2820" width="19" customWidth="1"/>
    <col min="2821" max="2821" width="14" customWidth="1"/>
    <col min="2822" max="2826" width="11.85546875" customWidth="1"/>
    <col min="2827" max="2827" width="15.7109375" customWidth="1"/>
    <col min="2828" max="2828" width="5.28515625" customWidth="1"/>
    <col min="2829" max="2829" width="5.7109375" customWidth="1"/>
    <col min="2830" max="2833" width="3.28515625" customWidth="1"/>
    <col min="2834" max="2834" width="1.7109375" customWidth="1"/>
    <col min="3072" max="3072" width="21.7109375" customWidth="1"/>
    <col min="3073" max="3073" width="18.7109375" customWidth="1"/>
    <col min="3074" max="3074" width="16.5703125" customWidth="1"/>
    <col min="3075" max="3075" width="23.42578125" customWidth="1"/>
    <col min="3076" max="3076" width="19" customWidth="1"/>
    <col min="3077" max="3077" width="14" customWidth="1"/>
    <col min="3078" max="3082" width="11.85546875" customWidth="1"/>
    <col min="3083" max="3083" width="15.7109375" customWidth="1"/>
    <col min="3084" max="3084" width="5.28515625" customWidth="1"/>
    <col min="3085" max="3085" width="5.7109375" customWidth="1"/>
    <col min="3086" max="3089" width="3.28515625" customWidth="1"/>
    <col min="3090" max="3090" width="1.7109375" customWidth="1"/>
    <col min="3328" max="3328" width="21.7109375" customWidth="1"/>
    <col min="3329" max="3329" width="18.7109375" customWidth="1"/>
    <col min="3330" max="3330" width="16.5703125" customWidth="1"/>
    <col min="3331" max="3331" width="23.42578125" customWidth="1"/>
    <col min="3332" max="3332" width="19" customWidth="1"/>
    <col min="3333" max="3333" width="14" customWidth="1"/>
    <col min="3334" max="3338" width="11.85546875" customWidth="1"/>
    <col min="3339" max="3339" width="15.7109375" customWidth="1"/>
    <col min="3340" max="3340" width="5.28515625" customWidth="1"/>
    <col min="3341" max="3341" width="5.7109375" customWidth="1"/>
    <col min="3342" max="3345" width="3.28515625" customWidth="1"/>
    <col min="3346" max="3346" width="1.7109375" customWidth="1"/>
    <col min="3584" max="3584" width="21.7109375" customWidth="1"/>
    <col min="3585" max="3585" width="18.7109375" customWidth="1"/>
    <col min="3586" max="3586" width="16.5703125" customWidth="1"/>
    <col min="3587" max="3587" width="23.42578125" customWidth="1"/>
    <col min="3588" max="3588" width="19" customWidth="1"/>
    <col min="3589" max="3589" width="14" customWidth="1"/>
    <col min="3590" max="3594" width="11.85546875" customWidth="1"/>
    <col min="3595" max="3595" width="15.7109375" customWidth="1"/>
    <col min="3596" max="3596" width="5.28515625" customWidth="1"/>
    <col min="3597" max="3597" width="5.7109375" customWidth="1"/>
    <col min="3598" max="3601" width="3.28515625" customWidth="1"/>
    <col min="3602" max="3602" width="1.7109375" customWidth="1"/>
    <col min="3840" max="3840" width="21.7109375" customWidth="1"/>
    <col min="3841" max="3841" width="18.7109375" customWidth="1"/>
    <col min="3842" max="3842" width="16.5703125" customWidth="1"/>
    <col min="3843" max="3843" width="23.42578125" customWidth="1"/>
    <col min="3844" max="3844" width="19" customWidth="1"/>
    <col min="3845" max="3845" width="14" customWidth="1"/>
    <col min="3846" max="3850" width="11.85546875" customWidth="1"/>
    <col min="3851" max="3851" width="15.7109375" customWidth="1"/>
    <col min="3852" max="3852" width="5.28515625" customWidth="1"/>
    <col min="3853" max="3853" width="5.7109375" customWidth="1"/>
    <col min="3854" max="3857" width="3.28515625" customWidth="1"/>
    <col min="3858" max="3858" width="1.7109375" customWidth="1"/>
    <col min="4096" max="4096" width="21.7109375" customWidth="1"/>
    <col min="4097" max="4097" width="18.7109375" customWidth="1"/>
    <col min="4098" max="4098" width="16.5703125" customWidth="1"/>
    <col min="4099" max="4099" width="23.42578125" customWidth="1"/>
    <col min="4100" max="4100" width="19" customWidth="1"/>
    <col min="4101" max="4101" width="14" customWidth="1"/>
    <col min="4102" max="4106" width="11.85546875" customWidth="1"/>
    <col min="4107" max="4107" width="15.7109375" customWidth="1"/>
    <col min="4108" max="4108" width="5.28515625" customWidth="1"/>
    <col min="4109" max="4109" width="5.7109375" customWidth="1"/>
    <col min="4110" max="4113" width="3.28515625" customWidth="1"/>
    <col min="4114" max="4114" width="1.7109375" customWidth="1"/>
    <col min="4352" max="4352" width="21.7109375" customWidth="1"/>
    <col min="4353" max="4353" width="18.7109375" customWidth="1"/>
    <col min="4354" max="4354" width="16.5703125" customWidth="1"/>
    <col min="4355" max="4355" width="23.42578125" customWidth="1"/>
    <col min="4356" max="4356" width="19" customWidth="1"/>
    <col min="4357" max="4357" width="14" customWidth="1"/>
    <col min="4358" max="4362" width="11.85546875" customWidth="1"/>
    <col min="4363" max="4363" width="15.7109375" customWidth="1"/>
    <col min="4364" max="4364" width="5.28515625" customWidth="1"/>
    <col min="4365" max="4365" width="5.7109375" customWidth="1"/>
    <col min="4366" max="4369" width="3.28515625" customWidth="1"/>
    <col min="4370" max="4370" width="1.7109375" customWidth="1"/>
    <col min="4608" max="4608" width="21.7109375" customWidth="1"/>
    <col min="4609" max="4609" width="18.7109375" customWidth="1"/>
    <col min="4610" max="4610" width="16.5703125" customWidth="1"/>
    <col min="4611" max="4611" width="23.42578125" customWidth="1"/>
    <col min="4612" max="4612" width="19" customWidth="1"/>
    <col min="4613" max="4613" width="14" customWidth="1"/>
    <col min="4614" max="4618" width="11.85546875" customWidth="1"/>
    <col min="4619" max="4619" width="15.7109375" customWidth="1"/>
    <col min="4620" max="4620" width="5.28515625" customWidth="1"/>
    <col min="4621" max="4621" width="5.7109375" customWidth="1"/>
    <col min="4622" max="4625" width="3.28515625" customWidth="1"/>
    <col min="4626" max="4626" width="1.7109375" customWidth="1"/>
    <col min="4864" max="4864" width="21.7109375" customWidth="1"/>
    <col min="4865" max="4865" width="18.7109375" customWidth="1"/>
    <col min="4866" max="4866" width="16.5703125" customWidth="1"/>
    <col min="4867" max="4867" width="23.42578125" customWidth="1"/>
    <col min="4868" max="4868" width="19" customWidth="1"/>
    <col min="4869" max="4869" width="14" customWidth="1"/>
    <col min="4870" max="4874" width="11.85546875" customWidth="1"/>
    <col min="4875" max="4875" width="15.7109375" customWidth="1"/>
    <col min="4876" max="4876" width="5.28515625" customWidth="1"/>
    <col min="4877" max="4877" width="5.7109375" customWidth="1"/>
    <col min="4878" max="4881" width="3.28515625" customWidth="1"/>
    <col min="4882" max="4882" width="1.7109375" customWidth="1"/>
    <col min="5120" max="5120" width="21.7109375" customWidth="1"/>
    <col min="5121" max="5121" width="18.7109375" customWidth="1"/>
    <col min="5122" max="5122" width="16.5703125" customWidth="1"/>
    <col min="5123" max="5123" width="23.42578125" customWidth="1"/>
    <col min="5124" max="5124" width="19" customWidth="1"/>
    <col min="5125" max="5125" width="14" customWidth="1"/>
    <col min="5126" max="5130" width="11.85546875" customWidth="1"/>
    <col min="5131" max="5131" width="15.7109375" customWidth="1"/>
    <col min="5132" max="5132" width="5.28515625" customWidth="1"/>
    <col min="5133" max="5133" width="5.7109375" customWidth="1"/>
    <col min="5134" max="5137" width="3.28515625" customWidth="1"/>
    <col min="5138" max="5138" width="1.7109375" customWidth="1"/>
    <col min="5376" max="5376" width="21.7109375" customWidth="1"/>
    <col min="5377" max="5377" width="18.7109375" customWidth="1"/>
    <col min="5378" max="5378" width="16.5703125" customWidth="1"/>
    <col min="5379" max="5379" width="23.42578125" customWidth="1"/>
    <col min="5380" max="5380" width="19" customWidth="1"/>
    <col min="5381" max="5381" width="14" customWidth="1"/>
    <col min="5382" max="5386" width="11.85546875" customWidth="1"/>
    <col min="5387" max="5387" width="15.7109375" customWidth="1"/>
    <col min="5388" max="5388" width="5.28515625" customWidth="1"/>
    <col min="5389" max="5389" width="5.7109375" customWidth="1"/>
    <col min="5390" max="5393" width="3.28515625" customWidth="1"/>
    <col min="5394" max="5394" width="1.7109375" customWidth="1"/>
    <col min="5632" max="5632" width="21.7109375" customWidth="1"/>
    <col min="5633" max="5633" width="18.7109375" customWidth="1"/>
    <col min="5634" max="5634" width="16.5703125" customWidth="1"/>
    <col min="5635" max="5635" width="23.42578125" customWidth="1"/>
    <col min="5636" max="5636" width="19" customWidth="1"/>
    <col min="5637" max="5637" width="14" customWidth="1"/>
    <col min="5638" max="5642" width="11.85546875" customWidth="1"/>
    <col min="5643" max="5643" width="15.7109375" customWidth="1"/>
    <col min="5644" max="5644" width="5.28515625" customWidth="1"/>
    <col min="5645" max="5645" width="5.7109375" customWidth="1"/>
    <col min="5646" max="5649" width="3.28515625" customWidth="1"/>
    <col min="5650" max="5650" width="1.7109375" customWidth="1"/>
    <col min="5888" max="5888" width="21.7109375" customWidth="1"/>
    <col min="5889" max="5889" width="18.7109375" customWidth="1"/>
    <col min="5890" max="5890" width="16.5703125" customWidth="1"/>
    <col min="5891" max="5891" width="23.42578125" customWidth="1"/>
    <col min="5892" max="5892" width="19" customWidth="1"/>
    <col min="5893" max="5893" width="14" customWidth="1"/>
    <col min="5894" max="5898" width="11.85546875" customWidth="1"/>
    <col min="5899" max="5899" width="15.7109375" customWidth="1"/>
    <col min="5900" max="5900" width="5.28515625" customWidth="1"/>
    <col min="5901" max="5901" width="5.7109375" customWidth="1"/>
    <col min="5902" max="5905" width="3.28515625" customWidth="1"/>
    <col min="5906" max="5906" width="1.7109375" customWidth="1"/>
    <col min="6144" max="6144" width="21.7109375" customWidth="1"/>
    <col min="6145" max="6145" width="18.7109375" customWidth="1"/>
    <col min="6146" max="6146" width="16.5703125" customWidth="1"/>
    <col min="6147" max="6147" width="23.42578125" customWidth="1"/>
    <col min="6148" max="6148" width="19" customWidth="1"/>
    <col min="6149" max="6149" width="14" customWidth="1"/>
    <col min="6150" max="6154" width="11.85546875" customWidth="1"/>
    <col min="6155" max="6155" width="15.7109375" customWidth="1"/>
    <col min="6156" max="6156" width="5.28515625" customWidth="1"/>
    <col min="6157" max="6157" width="5.7109375" customWidth="1"/>
    <col min="6158" max="6161" width="3.28515625" customWidth="1"/>
    <col min="6162" max="6162" width="1.7109375" customWidth="1"/>
    <col min="6400" max="6400" width="21.7109375" customWidth="1"/>
    <col min="6401" max="6401" width="18.7109375" customWidth="1"/>
    <col min="6402" max="6402" width="16.5703125" customWidth="1"/>
    <col min="6403" max="6403" width="23.42578125" customWidth="1"/>
    <col min="6404" max="6404" width="19" customWidth="1"/>
    <col min="6405" max="6405" width="14" customWidth="1"/>
    <col min="6406" max="6410" width="11.85546875" customWidth="1"/>
    <col min="6411" max="6411" width="15.7109375" customWidth="1"/>
    <col min="6412" max="6412" width="5.28515625" customWidth="1"/>
    <col min="6413" max="6413" width="5.7109375" customWidth="1"/>
    <col min="6414" max="6417" width="3.28515625" customWidth="1"/>
    <col min="6418" max="6418" width="1.7109375" customWidth="1"/>
    <col min="6656" max="6656" width="21.7109375" customWidth="1"/>
    <col min="6657" max="6657" width="18.7109375" customWidth="1"/>
    <col min="6658" max="6658" width="16.5703125" customWidth="1"/>
    <col min="6659" max="6659" width="23.42578125" customWidth="1"/>
    <col min="6660" max="6660" width="19" customWidth="1"/>
    <col min="6661" max="6661" width="14" customWidth="1"/>
    <col min="6662" max="6666" width="11.85546875" customWidth="1"/>
    <col min="6667" max="6667" width="15.7109375" customWidth="1"/>
    <col min="6668" max="6668" width="5.28515625" customWidth="1"/>
    <col min="6669" max="6669" width="5.7109375" customWidth="1"/>
    <col min="6670" max="6673" width="3.28515625" customWidth="1"/>
    <col min="6674" max="6674" width="1.7109375" customWidth="1"/>
    <col min="6912" max="6912" width="21.7109375" customWidth="1"/>
    <col min="6913" max="6913" width="18.7109375" customWidth="1"/>
    <col min="6914" max="6914" width="16.5703125" customWidth="1"/>
    <col min="6915" max="6915" width="23.42578125" customWidth="1"/>
    <col min="6916" max="6916" width="19" customWidth="1"/>
    <col min="6917" max="6917" width="14" customWidth="1"/>
    <col min="6918" max="6922" width="11.85546875" customWidth="1"/>
    <col min="6923" max="6923" width="15.7109375" customWidth="1"/>
    <col min="6924" max="6924" width="5.28515625" customWidth="1"/>
    <col min="6925" max="6925" width="5.7109375" customWidth="1"/>
    <col min="6926" max="6929" width="3.28515625" customWidth="1"/>
    <col min="6930" max="6930" width="1.7109375" customWidth="1"/>
    <col min="7168" max="7168" width="21.7109375" customWidth="1"/>
    <col min="7169" max="7169" width="18.7109375" customWidth="1"/>
    <col min="7170" max="7170" width="16.5703125" customWidth="1"/>
    <col min="7171" max="7171" width="23.42578125" customWidth="1"/>
    <col min="7172" max="7172" width="19" customWidth="1"/>
    <col min="7173" max="7173" width="14" customWidth="1"/>
    <col min="7174" max="7178" width="11.85546875" customWidth="1"/>
    <col min="7179" max="7179" width="15.7109375" customWidth="1"/>
    <col min="7180" max="7180" width="5.28515625" customWidth="1"/>
    <col min="7181" max="7181" width="5.7109375" customWidth="1"/>
    <col min="7182" max="7185" width="3.28515625" customWidth="1"/>
    <col min="7186" max="7186" width="1.7109375" customWidth="1"/>
    <col min="7424" max="7424" width="21.7109375" customWidth="1"/>
    <col min="7425" max="7425" width="18.7109375" customWidth="1"/>
    <col min="7426" max="7426" width="16.5703125" customWidth="1"/>
    <col min="7427" max="7427" width="23.42578125" customWidth="1"/>
    <col min="7428" max="7428" width="19" customWidth="1"/>
    <col min="7429" max="7429" width="14" customWidth="1"/>
    <col min="7430" max="7434" width="11.85546875" customWidth="1"/>
    <col min="7435" max="7435" width="15.7109375" customWidth="1"/>
    <col min="7436" max="7436" width="5.28515625" customWidth="1"/>
    <col min="7437" max="7437" width="5.7109375" customWidth="1"/>
    <col min="7438" max="7441" width="3.28515625" customWidth="1"/>
    <col min="7442" max="7442" width="1.7109375" customWidth="1"/>
    <col min="7680" max="7680" width="21.7109375" customWidth="1"/>
    <col min="7681" max="7681" width="18.7109375" customWidth="1"/>
    <col min="7682" max="7682" width="16.5703125" customWidth="1"/>
    <col min="7683" max="7683" width="23.42578125" customWidth="1"/>
    <col min="7684" max="7684" width="19" customWidth="1"/>
    <col min="7685" max="7685" width="14" customWidth="1"/>
    <col min="7686" max="7690" width="11.85546875" customWidth="1"/>
    <col min="7691" max="7691" width="15.7109375" customWidth="1"/>
    <col min="7692" max="7692" width="5.28515625" customWidth="1"/>
    <col min="7693" max="7693" width="5.7109375" customWidth="1"/>
    <col min="7694" max="7697" width="3.28515625" customWidth="1"/>
    <col min="7698" max="7698" width="1.7109375" customWidth="1"/>
    <col min="7936" max="7936" width="21.7109375" customWidth="1"/>
    <col min="7937" max="7937" width="18.7109375" customWidth="1"/>
    <col min="7938" max="7938" width="16.5703125" customWidth="1"/>
    <col min="7939" max="7939" width="23.42578125" customWidth="1"/>
    <col min="7940" max="7940" width="19" customWidth="1"/>
    <col min="7941" max="7941" width="14" customWidth="1"/>
    <col min="7942" max="7946" width="11.85546875" customWidth="1"/>
    <col min="7947" max="7947" width="15.7109375" customWidth="1"/>
    <col min="7948" max="7948" width="5.28515625" customWidth="1"/>
    <col min="7949" max="7949" width="5.7109375" customWidth="1"/>
    <col min="7950" max="7953" width="3.28515625" customWidth="1"/>
    <col min="7954" max="7954" width="1.7109375" customWidth="1"/>
    <col min="8192" max="8192" width="21.7109375" customWidth="1"/>
    <col min="8193" max="8193" width="18.7109375" customWidth="1"/>
    <col min="8194" max="8194" width="16.5703125" customWidth="1"/>
    <col min="8195" max="8195" width="23.42578125" customWidth="1"/>
    <col min="8196" max="8196" width="19" customWidth="1"/>
    <col min="8197" max="8197" width="14" customWidth="1"/>
    <col min="8198" max="8202" width="11.85546875" customWidth="1"/>
    <col min="8203" max="8203" width="15.7109375" customWidth="1"/>
    <col min="8204" max="8204" width="5.28515625" customWidth="1"/>
    <col min="8205" max="8205" width="5.7109375" customWidth="1"/>
    <col min="8206" max="8209" width="3.28515625" customWidth="1"/>
    <col min="8210" max="8210" width="1.7109375" customWidth="1"/>
    <col min="8448" max="8448" width="21.7109375" customWidth="1"/>
    <col min="8449" max="8449" width="18.7109375" customWidth="1"/>
    <col min="8450" max="8450" width="16.5703125" customWidth="1"/>
    <col min="8451" max="8451" width="23.42578125" customWidth="1"/>
    <col min="8452" max="8452" width="19" customWidth="1"/>
    <col min="8453" max="8453" width="14" customWidth="1"/>
    <col min="8454" max="8458" width="11.85546875" customWidth="1"/>
    <col min="8459" max="8459" width="15.7109375" customWidth="1"/>
    <col min="8460" max="8460" width="5.28515625" customWidth="1"/>
    <col min="8461" max="8461" width="5.7109375" customWidth="1"/>
    <col min="8462" max="8465" width="3.28515625" customWidth="1"/>
    <col min="8466" max="8466" width="1.7109375" customWidth="1"/>
    <col min="8704" max="8704" width="21.7109375" customWidth="1"/>
    <col min="8705" max="8705" width="18.7109375" customWidth="1"/>
    <col min="8706" max="8706" width="16.5703125" customWidth="1"/>
    <col min="8707" max="8707" width="23.42578125" customWidth="1"/>
    <col min="8708" max="8708" width="19" customWidth="1"/>
    <col min="8709" max="8709" width="14" customWidth="1"/>
    <col min="8710" max="8714" width="11.85546875" customWidth="1"/>
    <col min="8715" max="8715" width="15.7109375" customWidth="1"/>
    <col min="8716" max="8716" width="5.28515625" customWidth="1"/>
    <col min="8717" max="8717" width="5.7109375" customWidth="1"/>
    <col min="8718" max="8721" width="3.28515625" customWidth="1"/>
    <col min="8722" max="8722" width="1.7109375" customWidth="1"/>
    <col min="8960" max="8960" width="21.7109375" customWidth="1"/>
    <col min="8961" max="8961" width="18.7109375" customWidth="1"/>
    <col min="8962" max="8962" width="16.5703125" customWidth="1"/>
    <col min="8963" max="8963" width="23.42578125" customWidth="1"/>
    <col min="8964" max="8964" width="19" customWidth="1"/>
    <col min="8965" max="8965" width="14" customWidth="1"/>
    <col min="8966" max="8970" width="11.85546875" customWidth="1"/>
    <col min="8971" max="8971" width="15.7109375" customWidth="1"/>
    <col min="8972" max="8972" width="5.28515625" customWidth="1"/>
    <col min="8973" max="8973" width="5.7109375" customWidth="1"/>
    <col min="8974" max="8977" width="3.28515625" customWidth="1"/>
    <col min="8978" max="8978" width="1.7109375" customWidth="1"/>
    <col min="9216" max="9216" width="21.7109375" customWidth="1"/>
    <col min="9217" max="9217" width="18.7109375" customWidth="1"/>
    <col min="9218" max="9218" width="16.5703125" customWidth="1"/>
    <col min="9219" max="9219" width="23.42578125" customWidth="1"/>
    <col min="9220" max="9220" width="19" customWidth="1"/>
    <col min="9221" max="9221" width="14" customWidth="1"/>
    <col min="9222" max="9226" width="11.85546875" customWidth="1"/>
    <col min="9227" max="9227" width="15.7109375" customWidth="1"/>
    <col min="9228" max="9228" width="5.28515625" customWidth="1"/>
    <col min="9229" max="9229" width="5.7109375" customWidth="1"/>
    <col min="9230" max="9233" width="3.28515625" customWidth="1"/>
    <col min="9234" max="9234" width="1.7109375" customWidth="1"/>
    <col min="9472" max="9472" width="21.7109375" customWidth="1"/>
    <col min="9473" max="9473" width="18.7109375" customWidth="1"/>
    <col min="9474" max="9474" width="16.5703125" customWidth="1"/>
    <col min="9475" max="9475" width="23.42578125" customWidth="1"/>
    <col min="9476" max="9476" width="19" customWidth="1"/>
    <col min="9477" max="9477" width="14" customWidth="1"/>
    <col min="9478" max="9482" width="11.85546875" customWidth="1"/>
    <col min="9483" max="9483" width="15.7109375" customWidth="1"/>
    <col min="9484" max="9484" width="5.28515625" customWidth="1"/>
    <col min="9485" max="9485" width="5.7109375" customWidth="1"/>
    <col min="9486" max="9489" width="3.28515625" customWidth="1"/>
    <col min="9490" max="9490" width="1.7109375" customWidth="1"/>
    <col min="9728" max="9728" width="21.7109375" customWidth="1"/>
    <col min="9729" max="9729" width="18.7109375" customWidth="1"/>
    <col min="9730" max="9730" width="16.5703125" customWidth="1"/>
    <col min="9731" max="9731" width="23.42578125" customWidth="1"/>
    <col min="9732" max="9732" width="19" customWidth="1"/>
    <col min="9733" max="9733" width="14" customWidth="1"/>
    <col min="9734" max="9738" width="11.85546875" customWidth="1"/>
    <col min="9739" max="9739" width="15.7109375" customWidth="1"/>
    <col min="9740" max="9740" width="5.28515625" customWidth="1"/>
    <col min="9741" max="9741" width="5.7109375" customWidth="1"/>
    <col min="9742" max="9745" width="3.28515625" customWidth="1"/>
    <col min="9746" max="9746" width="1.7109375" customWidth="1"/>
    <col min="9984" max="9984" width="21.7109375" customWidth="1"/>
    <col min="9985" max="9985" width="18.7109375" customWidth="1"/>
    <col min="9986" max="9986" width="16.5703125" customWidth="1"/>
    <col min="9987" max="9987" width="23.42578125" customWidth="1"/>
    <col min="9988" max="9988" width="19" customWidth="1"/>
    <col min="9989" max="9989" width="14" customWidth="1"/>
    <col min="9990" max="9994" width="11.85546875" customWidth="1"/>
    <col min="9995" max="9995" width="15.7109375" customWidth="1"/>
    <col min="9996" max="9996" width="5.28515625" customWidth="1"/>
    <col min="9997" max="9997" width="5.7109375" customWidth="1"/>
    <col min="9998" max="10001" width="3.28515625" customWidth="1"/>
    <col min="10002" max="10002" width="1.7109375" customWidth="1"/>
    <col min="10240" max="10240" width="21.7109375" customWidth="1"/>
    <col min="10241" max="10241" width="18.7109375" customWidth="1"/>
    <col min="10242" max="10242" width="16.5703125" customWidth="1"/>
    <col min="10243" max="10243" width="23.42578125" customWidth="1"/>
    <col min="10244" max="10244" width="19" customWidth="1"/>
    <col min="10245" max="10245" width="14" customWidth="1"/>
    <col min="10246" max="10250" width="11.85546875" customWidth="1"/>
    <col min="10251" max="10251" width="15.7109375" customWidth="1"/>
    <col min="10252" max="10252" width="5.28515625" customWidth="1"/>
    <col min="10253" max="10253" width="5.7109375" customWidth="1"/>
    <col min="10254" max="10257" width="3.28515625" customWidth="1"/>
    <col min="10258" max="10258" width="1.7109375" customWidth="1"/>
    <col min="10496" max="10496" width="21.7109375" customWidth="1"/>
    <col min="10497" max="10497" width="18.7109375" customWidth="1"/>
    <col min="10498" max="10498" width="16.5703125" customWidth="1"/>
    <col min="10499" max="10499" width="23.42578125" customWidth="1"/>
    <col min="10500" max="10500" width="19" customWidth="1"/>
    <col min="10501" max="10501" width="14" customWidth="1"/>
    <col min="10502" max="10506" width="11.85546875" customWidth="1"/>
    <col min="10507" max="10507" width="15.7109375" customWidth="1"/>
    <col min="10508" max="10508" width="5.28515625" customWidth="1"/>
    <col min="10509" max="10509" width="5.7109375" customWidth="1"/>
    <col min="10510" max="10513" width="3.28515625" customWidth="1"/>
    <col min="10514" max="10514" width="1.7109375" customWidth="1"/>
    <col min="10752" max="10752" width="21.7109375" customWidth="1"/>
    <col min="10753" max="10753" width="18.7109375" customWidth="1"/>
    <col min="10754" max="10754" width="16.5703125" customWidth="1"/>
    <col min="10755" max="10755" width="23.42578125" customWidth="1"/>
    <col min="10756" max="10756" width="19" customWidth="1"/>
    <col min="10757" max="10757" width="14" customWidth="1"/>
    <col min="10758" max="10762" width="11.85546875" customWidth="1"/>
    <col min="10763" max="10763" width="15.7109375" customWidth="1"/>
    <col min="10764" max="10764" width="5.28515625" customWidth="1"/>
    <col min="10765" max="10765" width="5.7109375" customWidth="1"/>
    <col min="10766" max="10769" width="3.28515625" customWidth="1"/>
    <col min="10770" max="10770" width="1.7109375" customWidth="1"/>
    <col min="11008" max="11008" width="21.7109375" customWidth="1"/>
    <col min="11009" max="11009" width="18.7109375" customWidth="1"/>
    <col min="11010" max="11010" width="16.5703125" customWidth="1"/>
    <col min="11011" max="11011" width="23.42578125" customWidth="1"/>
    <col min="11012" max="11012" width="19" customWidth="1"/>
    <col min="11013" max="11013" width="14" customWidth="1"/>
    <col min="11014" max="11018" width="11.85546875" customWidth="1"/>
    <col min="11019" max="11019" width="15.7109375" customWidth="1"/>
    <col min="11020" max="11020" width="5.28515625" customWidth="1"/>
    <col min="11021" max="11021" width="5.7109375" customWidth="1"/>
    <col min="11022" max="11025" width="3.28515625" customWidth="1"/>
    <col min="11026" max="11026" width="1.7109375" customWidth="1"/>
    <col min="11264" max="11264" width="21.7109375" customWidth="1"/>
    <col min="11265" max="11265" width="18.7109375" customWidth="1"/>
    <col min="11266" max="11266" width="16.5703125" customWidth="1"/>
    <col min="11267" max="11267" width="23.42578125" customWidth="1"/>
    <col min="11268" max="11268" width="19" customWidth="1"/>
    <col min="11269" max="11269" width="14" customWidth="1"/>
    <col min="11270" max="11274" width="11.85546875" customWidth="1"/>
    <col min="11275" max="11275" width="15.7109375" customWidth="1"/>
    <col min="11276" max="11276" width="5.28515625" customWidth="1"/>
    <col min="11277" max="11277" width="5.7109375" customWidth="1"/>
    <col min="11278" max="11281" width="3.28515625" customWidth="1"/>
    <col min="11282" max="11282" width="1.7109375" customWidth="1"/>
    <col min="11520" max="11520" width="21.7109375" customWidth="1"/>
    <col min="11521" max="11521" width="18.7109375" customWidth="1"/>
    <col min="11522" max="11522" width="16.5703125" customWidth="1"/>
    <col min="11523" max="11523" width="23.42578125" customWidth="1"/>
    <col min="11524" max="11524" width="19" customWidth="1"/>
    <col min="11525" max="11525" width="14" customWidth="1"/>
    <col min="11526" max="11530" width="11.85546875" customWidth="1"/>
    <col min="11531" max="11531" width="15.7109375" customWidth="1"/>
    <col min="11532" max="11532" width="5.28515625" customWidth="1"/>
    <col min="11533" max="11533" width="5.7109375" customWidth="1"/>
    <col min="11534" max="11537" width="3.28515625" customWidth="1"/>
    <col min="11538" max="11538" width="1.7109375" customWidth="1"/>
    <col min="11776" max="11776" width="21.7109375" customWidth="1"/>
    <col min="11777" max="11777" width="18.7109375" customWidth="1"/>
    <col min="11778" max="11778" width="16.5703125" customWidth="1"/>
    <col min="11779" max="11779" width="23.42578125" customWidth="1"/>
    <col min="11780" max="11780" width="19" customWidth="1"/>
    <col min="11781" max="11781" width="14" customWidth="1"/>
    <col min="11782" max="11786" width="11.85546875" customWidth="1"/>
    <col min="11787" max="11787" width="15.7109375" customWidth="1"/>
    <col min="11788" max="11788" width="5.28515625" customWidth="1"/>
    <col min="11789" max="11789" width="5.7109375" customWidth="1"/>
    <col min="11790" max="11793" width="3.28515625" customWidth="1"/>
    <col min="11794" max="11794" width="1.7109375" customWidth="1"/>
    <col min="12032" max="12032" width="21.7109375" customWidth="1"/>
    <col min="12033" max="12033" width="18.7109375" customWidth="1"/>
    <col min="12034" max="12034" width="16.5703125" customWidth="1"/>
    <col min="12035" max="12035" width="23.42578125" customWidth="1"/>
    <col min="12036" max="12036" width="19" customWidth="1"/>
    <col min="12037" max="12037" width="14" customWidth="1"/>
    <col min="12038" max="12042" width="11.85546875" customWidth="1"/>
    <col min="12043" max="12043" width="15.7109375" customWidth="1"/>
    <col min="12044" max="12044" width="5.28515625" customWidth="1"/>
    <col min="12045" max="12045" width="5.7109375" customWidth="1"/>
    <col min="12046" max="12049" width="3.28515625" customWidth="1"/>
    <col min="12050" max="12050" width="1.7109375" customWidth="1"/>
    <col min="12288" max="12288" width="21.7109375" customWidth="1"/>
    <col min="12289" max="12289" width="18.7109375" customWidth="1"/>
    <col min="12290" max="12290" width="16.5703125" customWidth="1"/>
    <col min="12291" max="12291" width="23.42578125" customWidth="1"/>
    <col min="12292" max="12292" width="19" customWidth="1"/>
    <col min="12293" max="12293" width="14" customWidth="1"/>
    <col min="12294" max="12298" width="11.85546875" customWidth="1"/>
    <col min="12299" max="12299" width="15.7109375" customWidth="1"/>
    <col min="12300" max="12300" width="5.28515625" customWidth="1"/>
    <col min="12301" max="12301" width="5.7109375" customWidth="1"/>
    <col min="12302" max="12305" width="3.28515625" customWidth="1"/>
    <col min="12306" max="12306" width="1.7109375" customWidth="1"/>
    <col min="12544" max="12544" width="21.7109375" customWidth="1"/>
    <col min="12545" max="12545" width="18.7109375" customWidth="1"/>
    <col min="12546" max="12546" width="16.5703125" customWidth="1"/>
    <col min="12547" max="12547" width="23.42578125" customWidth="1"/>
    <col min="12548" max="12548" width="19" customWidth="1"/>
    <col min="12549" max="12549" width="14" customWidth="1"/>
    <col min="12550" max="12554" width="11.85546875" customWidth="1"/>
    <col min="12555" max="12555" width="15.7109375" customWidth="1"/>
    <col min="12556" max="12556" width="5.28515625" customWidth="1"/>
    <col min="12557" max="12557" width="5.7109375" customWidth="1"/>
    <col min="12558" max="12561" width="3.28515625" customWidth="1"/>
    <col min="12562" max="12562" width="1.7109375" customWidth="1"/>
    <col min="12800" max="12800" width="21.7109375" customWidth="1"/>
    <col min="12801" max="12801" width="18.7109375" customWidth="1"/>
    <col min="12802" max="12802" width="16.5703125" customWidth="1"/>
    <col min="12803" max="12803" width="23.42578125" customWidth="1"/>
    <col min="12804" max="12804" width="19" customWidth="1"/>
    <col min="12805" max="12805" width="14" customWidth="1"/>
    <col min="12806" max="12810" width="11.85546875" customWidth="1"/>
    <col min="12811" max="12811" width="15.7109375" customWidth="1"/>
    <col min="12812" max="12812" width="5.28515625" customWidth="1"/>
    <col min="12813" max="12813" width="5.7109375" customWidth="1"/>
    <col min="12814" max="12817" width="3.28515625" customWidth="1"/>
    <col min="12818" max="12818" width="1.7109375" customWidth="1"/>
    <col min="13056" max="13056" width="21.7109375" customWidth="1"/>
    <col min="13057" max="13057" width="18.7109375" customWidth="1"/>
    <col min="13058" max="13058" width="16.5703125" customWidth="1"/>
    <col min="13059" max="13059" width="23.42578125" customWidth="1"/>
    <col min="13060" max="13060" width="19" customWidth="1"/>
    <col min="13061" max="13061" width="14" customWidth="1"/>
    <col min="13062" max="13066" width="11.85546875" customWidth="1"/>
    <col min="13067" max="13067" width="15.7109375" customWidth="1"/>
    <col min="13068" max="13068" width="5.28515625" customWidth="1"/>
    <col min="13069" max="13069" width="5.7109375" customWidth="1"/>
    <col min="13070" max="13073" width="3.28515625" customWidth="1"/>
    <col min="13074" max="13074" width="1.7109375" customWidth="1"/>
    <col min="13312" max="13312" width="21.7109375" customWidth="1"/>
    <col min="13313" max="13313" width="18.7109375" customWidth="1"/>
    <col min="13314" max="13314" width="16.5703125" customWidth="1"/>
    <col min="13315" max="13315" width="23.42578125" customWidth="1"/>
    <col min="13316" max="13316" width="19" customWidth="1"/>
    <col min="13317" max="13317" width="14" customWidth="1"/>
    <col min="13318" max="13322" width="11.85546875" customWidth="1"/>
    <col min="13323" max="13323" width="15.7109375" customWidth="1"/>
    <col min="13324" max="13324" width="5.28515625" customWidth="1"/>
    <col min="13325" max="13325" width="5.7109375" customWidth="1"/>
    <col min="13326" max="13329" width="3.28515625" customWidth="1"/>
    <col min="13330" max="13330" width="1.7109375" customWidth="1"/>
    <col min="13568" max="13568" width="21.7109375" customWidth="1"/>
    <col min="13569" max="13569" width="18.7109375" customWidth="1"/>
    <col min="13570" max="13570" width="16.5703125" customWidth="1"/>
    <col min="13571" max="13571" width="23.42578125" customWidth="1"/>
    <col min="13572" max="13572" width="19" customWidth="1"/>
    <col min="13573" max="13573" width="14" customWidth="1"/>
    <col min="13574" max="13578" width="11.85546875" customWidth="1"/>
    <col min="13579" max="13579" width="15.7109375" customWidth="1"/>
    <col min="13580" max="13580" width="5.28515625" customWidth="1"/>
    <col min="13581" max="13581" width="5.7109375" customWidth="1"/>
    <col min="13582" max="13585" width="3.28515625" customWidth="1"/>
    <col min="13586" max="13586" width="1.7109375" customWidth="1"/>
    <col min="13824" max="13824" width="21.7109375" customWidth="1"/>
    <col min="13825" max="13825" width="18.7109375" customWidth="1"/>
    <col min="13826" max="13826" width="16.5703125" customWidth="1"/>
    <col min="13827" max="13827" width="23.42578125" customWidth="1"/>
    <col min="13828" max="13828" width="19" customWidth="1"/>
    <col min="13829" max="13829" width="14" customWidth="1"/>
    <col min="13830" max="13834" width="11.85546875" customWidth="1"/>
    <col min="13835" max="13835" width="15.7109375" customWidth="1"/>
    <col min="13836" max="13836" width="5.28515625" customWidth="1"/>
    <col min="13837" max="13837" width="5.7109375" customWidth="1"/>
    <col min="13838" max="13841" width="3.28515625" customWidth="1"/>
    <col min="13842" max="13842" width="1.7109375" customWidth="1"/>
    <col min="14080" max="14080" width="21.7109375" customWidth="1"/>
    <col min="14081" max="14081" width="18.7109375" customWidth="1"/>
    <col min="14082" max="14082" width="16.5703125" customWidth="1"/>
    <col min="14083" max="14083" width="23.42578125" customWidth="1"/>
    <col min="14084" max="14084" width="19" customWidth="1"/>
    <col min="14085" max="14085" width="14" customWidth="1"/>
    <col min="14086" max="14090" width="11.85546875" customWidth="1"/>
    <col min="14091" max="14091" width="15.7109375" customWidth="1"/>
    <col min="14092" max="14092" width="5.28515625" customWidth="1"/>
    <col min="14093" max="14093" width="5.7109375" customWidth="1"/>
    <col min="14094" max="14097" width="3.28515625" customWidth="1"/>
    <col min="14098" max="14098" width="1.7109375" customWidth="1"/>
    <col min="14336" max="14336" width="21.7109375" customWidth="1"/>
    <col min="14337" max="14337" width="18.7109375" customWidth="1"/>
    <col min="14338" max="14338" width="16.5703125" customWidth="1"/>
    <col min="14339" max="14339" width="23.42578125" customWidth="1"/>
    <col min="14340" max="14340" width="19" customWidth="1"/>
    <col min="14341" max="14341" width="14" customWidth="1"/>
    <col min="14342" max="14346" width="11.85546875" customWidth="1"/>
    <col min="14347" max="14347" width="15.7109375" customWidth="1"/>
    <col min="14348" max="14348" width="5.28515625" customWidth="1"/>
    <col min="14349" max="14349" width="5.7109375" customWidth="1"/>
    <col min="14350" max="14353" width="3.28515625" customWidth="1"/>
    <col min="14354" max="14354" width="1.7109375" customWidth="1"/>
    <col min="14592" max="14592" width="21.7109375" customWidth="1"/>
    <col min="14593" max="14593" width="18.7109375" customWidth="1"/>
    <col min="14594" max="14594" width="16.5703125" customWidth="1"/>
    <col min="14595" max="14595" width="23.42578125" customWidth="1"/>
    <col min="14596" max="14596" width="19" customWidth="1"/>
    <col min="14597" max="14597" width="14" customWidth="1"/>
    <col min="14598" max="14602" width="11.85546875" customWidth="1"/>
    <col min="14603" max="14603" width="15.7109375" customWidth="1"/>
    <col min="14604" max="14604" width="5.28515625" customWidth="1"/>
    <col min="14605" max="14605" width="5.7109375" customWidth="1"/>
    <col min="14606" max="14609" width="3.28515625" customWidth="1"/>
    <col min="14610" max="14610" width="1.7109375" customWidth="1"/>
    <col min="14848" max="14848" width="21.7109375" customWidth="1"/>
    <col min="14849" max="14849" width="18.7109375" customWidth="1"/>
    <col min="14850" max="14850" width="16.5703125" customWidth="1"/>
    <col min="14851" max="14851" width="23.42578125" customWidth="1"/>
    <col min="14852" max="14852" width="19" customWidth="1"/>
    <col min="14853" max="14853" width="14" customWidth="1"/>
    <col min="14854" max="14858" width="11.85546875" customWidth="1"/>
    <col min="14859" max="14859" width="15.7109375" customWidth="1"/>
    <col min="14860" max="14860" width="5.28515625" customWidth="1"/>
    <col min="14861" max="14861" width="5.7109375" customWidth="1"/>
    <col min="14862" max="14865" width="3.28515625" customWidth="1"/>
    <col min="14866" max="14866" width="1.7109375" customWidth="1"/>
    <col min="15104" max="15104" width="21.7109375" customWidth="1"/>
    <col min="15105" max="15105" width="18.7109375" customWidth="1"/>
    <col min="15106" max="15106" width="16.5703125" customWidth="1"/>
    <col min="15107" max="15107" width="23.42578125" customWidth="1"/>
    <col min="15108" max="15108" width="19" customWidth="1"/>
    <col min="15109" max="15109" width="14" customWidth="1"/>
    <col min="15110" max="15114" width="11.85546875" customWidth="1"/>
    <col min="15115" max="15115" width="15.7109375" customWidth="1"/>
    <col min="15116" max="15116" width="5.28515625" customWidth="1"/>
    <col min="15117" max="15117" width="5.7109375" customWidth="1"/>
    <col min="15118" max="15121" width="3.28515625" customWidth="1"/>
    <col min="15122" max="15122" width="1.7109375" customWidth="1"/>
    <col min="15360" max="15360" width="21.7109375" customWidth="1"/>
    <col min="15361" max="15361" width="18.7109375" customWidth="1"/>
    <col min="15362" max="15362" width="16.5703125" customWidth="1"/>
    <col min="15363" max="15363" width="23.42578125" customWidth="1"/>
    <col min="15364" max="15364" width="19" customWidth="1"/>
    <col min="15365" max="15365" width="14" customWidth="1"/>
    <col min="15366" max="15370" width="11.85546875" customWidth="1"/>
    <col min="15371" max="15371" width="15.7109375" customWidth="1"/>
    <col min="15372" max="15372" width="5.28515625" customWidth="1"/>
    <col min="15373" max="15373" width="5.7109375" customWidth="1"/>
    <col min="15374" max="15377" width="3.28515625" customWidth="1"/>
    <col min="15378" max="15378" width="1.7109375" customWidth="1"/>
    <col min="15616" max="15616" width="21.7109375" customWidth="1"/>
    <col min="15617" max="15617" width="18.7109375" customWidth="1"/>
    <col min="15618" max="15618" width="16.5703125" customWidth="1"/>
    <col min="15619" max="15619" width="23.42578125" customWidth="1"/>
    <col min="15620" max="15620" width="19" customWidth="1"/>
    <col min="15621" max="15621" width="14" customWidth="1"/>
    <col min="15622" max="15626" width="11.85546875" customWidth="1"/>
    <col min="15627" max="15627" width="15.7109375" customWidth="1"/>
    <col min="15628" max="15628" width="5.28515625" customWidth="1"/>
    <col min="15629" max="15629" width="5.7109375" customWidth="1"/>
    <col min="15630" max="15633" width="3.28515625" customWidth="1"/>
    <col min="15634" max="15634" width="1.7109375" customWidth="1"/>
    <col min="15872" max="15872" width="21.7109375" customWidth="1"/>
    <col min="15873" max="15873" width="18.7109375" customWidth="1"/>
    <col min="15874" max="15874" width="16.5703125" customWidth="1"/>
    <col min="15875" max="15875" width="23.42578125" customWidth="1"/>
    <col min="15876" max="15876" width="19" customWidth="1"/>
    <col min="15877" max="15877" width="14" customWidth="1"/>
    <col min="15878" max="15882" width="11.85546875" customWidth="1"/>
    <col min="15883" max="15883" width="15.7109375" customWidth="1"/>
    <col min="15884" max="15884" width="5.28515625" customWidth="1"/>
    <col min="15885" max="15885" width="5.7109375" customWidth="1"/>
    <col min="15886" max="15889" width="3.28515625" customWidth="1"/>
    <col min="15890" max="15890" width="1.7109375" customWidth="1"/>
    <col min="16128" max="16128" width="21.7109375" customWidth="1"/>
    <col min="16129" max="16129" width="18.7109375" customWidth="1"/>
    <col min="16130" max="16130" width="16.5703125" customWidth="1"/>
    <col min="16131" max="16131" width="23.42578125" customWidth="1"/>
    <col min="16132" max="16132" width="19" customWidth="1"/>
    <col min="16133" max="16133" width="14" customWidth="1"/>
    <col min="16134" max="16138" width="11.85546875" customWidth="1"/>
    <col min="16139" max="16139" width="15.7109375" customWidth="1"/>
    <col min="16140" max="16140" width="5.28515625" customWidth="1"/>
    <col min="16141" max="16141" width="5.7109375" customWidth="1"/>
    <col min="16142" max="16145" width="3.28515625" customWidth="1"/>
    <col min="16146" max="16146" width="1.7109375" customWidth="1"/>
  </cols>
  <sheetData>
    <row r="2" spans="1:17" s="75" customFormat="1" ht="15.75" x14ac:dyDescent="0.25">
      <c r="A2" s="111" t="s">
        <v>0</v>
      </c>
      <c r="B2" s="1"/>
    </row>
    <row r="3" spans="1:17" s="75" customFormat="1" ht="24.95" customHeight="1" x14ac:dyDescent="0.25">
      <c r="A3" s="111" t="s">
        <v>2</v>
      </c>
      <c r="B3" s="1"/>
      <c r="C3" s="1"/>
      <c r="D3"/>
      <c r="E3"/>
      <c r="F3"/>
      <c r="G3"/>
      <c r="H3"/>
    </row>
    <row r="4" spans="1:17" s="75" customFormat="1" ht="24.95" customHeight="1" x14ac:dyDescent="0.25">
      <c r="A4" s="1" t="s">
        <v>2</v>
      </c>
      <c r="B4" s="73"/>
      <c r="C4" s="73"/>
      <c r="D4"/>
      <c r="E4"/>
      <c r="F4"/>
      <c r="G4"/>
      <c r="H4"/>
      <c r="I4"/>
      <c r="J4"/>
      <c r="K4"/>
      <c r="L4"/>
      <c r="M4"/>
      <c r="N4"/>
      <c r="O4"/>
      <c r="P4"/>
    </row>
    <row r="5" spans="1:17" s="75" customFormat="1" ht="24.95" customHeight="1" x14ac:dyDescent="0.25">
      <c r="A5" s="1" t="s">
        <v>4</v>
      </c>
      <c r="B5" s="73"/>
      <c r="C5" s="73"/>
      <c r="D5"/>
      <c r="E5"/>
      <c r="F5"/>
      <c r="G5"/>
      <c r="H5"/>
      <c r="I5"/>
      <c r="J5"/>
      <c r="K5"/>
      <c r="L5"/>
      <c r="M5"/>
      <c r="N5"/>
      <c r="O5"/>
      <c r="P5"/>
    </row>
    <row r="6" spans="1:17" s="75" customFormat="1" ht="24.95" customHeight="1" x14ac:dyDescent="0.25">
      <c r="A6" s="1" t="s">
        <v>6</v>
      </c>
      <c r="B6" s="73"/>
      <c r="C6" s="73"/>
      <c r="D6"/>
      <c r="E6"/>
      <c r="F6"/>
      <c r="G6"/>
      <c r="H6"/>
      <c r="I6"/>
      <c r="J6"/>
      <c r="K6"/>
      <c r="L6"/>
      <c r="M6"/>
      <c r="N6"/>
      <c r="O6"/>
      <c r="P6"/>
    </row>
    <row r="7" spans="1:17" s="75" customFormat="1" ht="38.25" customHeight="1" x14ac:dyDescent="0.25">
      <c r="A7" s="73" t="s">
        <v>8</v>
      </c>
      <c r="B7" s="539"/>
      <c r="C7" s="539"/>
      <c r="D7"/>
      <c r="E7"/>
      <c r="F7"/>
      <c r="G7"/>
      <c r="H7"/>
      <c r="I7"/>
      <c r="J7"/>
      <c r="K7"/>
      <c r="L7"/>
      <c r="M7"/>
      <c r="N7"/>
      <c r="O7"/>
      <c r="P7"/>
    </row>
    <row r="8" spans="1:17" s="75" customFormat="1" ht="31.5" customHeight="1" x14ac:dyDescent="0.25">
      <c r="A8" s="73" t="s">
        <v>10</v>
      </c>
      <c r="B8" s="539"/>
      <c r="C8" s="539"/>
      <c r="D8"/>
      <c r="E8"/>
      <c r="F8"/>
      <c r="G8"/>
      <c r="H8"/>
      <c r="I8"/>
      <c r="J8"/>
      <c r="K8"/>
      <c r="L8"/>
      <c r="M8"/>
      <c r="N8"/>
      <c r="O8"/>
      <c r="P8"/>
    </row>
    <row r="9" spans="1:17" s="76" customFormat="1" ht="24.95" customHeight="1" x14ac:dyDescent="0.3">
      <c r="A9" s="73" t="s">
        <v>12</v>
      </c>
      <c r="B9" s="73"/>
      <c r="C9"/>
      <c r="D9"/>
      <c r="E9"/>
      <c r="F9"/>
      <c r="G9"/>
      <c r="H9"/>
      <c r="I9"/>
      <c r="J9"/>
      <c r="K9"/>
      <c r="L9"/>
      <c r="M9"/>
      <c r="N9"/>
      <c r="O9"/>
      <c r="P9"/>
    </row>
    <row r="10" spans="1:17" s="75" customFormat="1" ht="24.95" customHeight="1" x14ac:dyDescent="0.25">
      <c r="A10" s="1" t="s">
        <v>95</v>
      </c>
      <c r="B10" s="73"/>
      <c r="C10"/>
      <c r="D10"/>
      <c r="E10"/>
      <c r="F10"/>
      <c r="G10"/>
      <c r="H10"/>
      <c r="I10"/>
      <c r="J10"/>
      <c r="K10"/>
      <c r="L10"/>
      <c r="M10"/>
      <c r="N10"/>
      <c r="O10"/>
      <c r="P10"/>
    </row>
    <row r="11" spans="1:17" s="75" customFormat="1" x14ac:dyDescent="0.25">
      <c r="A11" s="395"/>
      <c r="B11" s="395"/>
      <c r="C11" s="395"/>
      <c r="D11" s="395"/>
      <c r="E11" s="395"/>
      <c r="F11" s="395"/>
      <c r="G11" s="77"/>
      <c r="H11" s="77"/>
      <c r="I11" s="77"/>
      <c r="J11" s="77"/>
      <c r="K11" s="77"/>
    </row>
    <row r="12" spans="1:17" s="78" customFormat="1" ht="29.25" customHeight="1" thickBot="1" x14ac:dyDescent="0.35">
      <c r="A12" s="541" t="s">
        <v>15</v>
      </c>
      <c r="B12" s="541"/>
      <c r="C12" s="541"/>
      <c r="D12" s="541"/>
      <c r="E12" s="541"/>
      <c r="F12" s="541"/>
      <c r="G12" s="541"/>
      <c r="H12" s="541"/>
      <c r="I12" s="541"/>
      <c r="J12" s="541"/>
      <c r="K12" s="541"/>
      <c r="L12" s="541"/>
      <c r="M12" s="541"/>
      <c r="N12" s="541"/>
      <c r="O12" s="541"/>
      <c r="P12" s="541"/>
      <c r="Q12" s="541"/>
    </row>
    <row r="13" spans="1:17" s="1" customFormat="1" ht="15.75" thickTop="1" x14ac:dyDescent="0.25">
      <c r="A13" s="691" t="s">
        <v>16</v>
      </c>
      <c r="B13" s="550"/>
      <c r="C13" s="693" t="s">
        <v>18</v>
      </c>
      <c r="D13" s="693" t="s">
        <v>19</v>
      </c>
      <c r="E13" s="693" t="s">
        <v>20</v>
      </c>
      <c r="F13" s="693" t="s">
        <v>21</v>
      </c>
      <c r="G13" s="693" t="s">
        <v>22</v>
      </c>
      <c r="H13" s="693"/>
      <c r="I13" s="693"/>
      <c r="J13" s="693"/>
      <c r="K13" s="543" t="s">
        <v>23</v>
      </c>
      <c r="L13" s="543" t="s">
        <v>24</v>
      </c>
      <c r="M13" s="543"/>
      <c r="N13" s="543"/>
      <c r="O13" s="543"/>
      <c r="P13" s="543"/>
      <c r="Q13" s="694"/>
    </row>
    <row r="14" spans="1:17" s="1" customFormat="1" x14ac:dyDescent="0.25">
      <c r="A14" s="692"/>
      <c r="B14" s="524"/>
      <c r="C14" s="531"/>
      <c r="D14" s="531"/>
      <c r="E14" s="531"/>
      <c r="F14" s="531"/>
      <c r="G14" s="79" t="s">
        <v>25</v>
      </c>
      <c r="H14" s="79" t="s">
        <v>26</v>
      </c>
      <c r="I14" s="79" t="s">
        <v>27</v>
      </c>
      <c r="J14" s="79" t="s">
        <v>28</v>
      </c>
      <c r="K14" s="530"/>
      <c r="L14" s="530"/>
      <c r="M14" s="530"/>
      <c r="N14" s="530"/>
      <c r="O14" s="530"/>
      <c r="P14" s="530"/>
      <c r="Q14" s="695"/>
    </row>
    <row r="15" spans="1:17" s="75" customFormat="1" ht="127.5" customHeight="1" thickBot="1" x14ac:dyDescent="0.3">
      <c r="A15" s="167" t="s">
        <v>96</v>
      </c>
      <c r="B15" s="394"/>
      <c r="C15" s="168" t="s">
        <v>97</v>
      </c>
      <c r="D15" s="168" t="s">
        <v>98</v>
      </c>
      <c r="E15" s="169">
        <v>7850</v>
      </c>
      <c r="F15" s="170">
        <f>7290+7850</f>
        <v>15140</v>
      </c>
      <c r="G15" s="171">
        <v>781719.71428571432</v>
      </c>
      <c r="H15" s="81">
        <v>451453.08571428573</v>
      </c>
      <c r="I15" s="81">
        <v>712719.71428571432</v>
      </c>
      <c r="J15" s="82">
        <v>550272.28571428568</v>
      </c>
      <c r="K15" s="83">
        <v>2557914.7999999998</v>
      </c>
      <c r="L15" s="668"/>
      <c r="M15" s="668"/>
      <c r="N15" s="668"/>
      <c r="O15" s="668"/>
      <c r="P15" s="668"/>
      <c r="Q15" s="669"/>
    </row>
    <row r="16" spans="1:17" s="75" customFormat="1" ht="15.75" thickTop="1" x14ac:dyDescent="0.25">
      <c r="A16" s="84"/>
      <c r="B16" s="85"/>
      <c r="C16" s="85"/>
      <c r="D16" s="85"/>
      <c r="E16" s="85"/>
      <c r="F16" s="85"/>
      <c r="G16" s="85"/>
      <c r="H16" s="85"/>
      <c r="I16" s="85"/>
      <c r="J16" s="85"/>
      <c r="K16" s="85"/>
      <c r="L16" s="85"/>
      <c r="M16" s="85"/>
      <c r="N16" s="85"/>
      <c r="O16" s="85"/>
      <c r="P16" s="85"/>
      <c r="Q16" s="86"/>
    </row>
    <row r="17" spans="1:18" s="78" customFormat="1" ht="17.25" x14ac:dyDescent="0.3">
      <c r="A17" s="87" t="s">
        <v>32</v>
      </c>
      <c r="B17" s="88"/>
      <c r="C17" s="88"/>
      <c r="D17" s="88"/>
      <c r="E17" s="88"/>
      <c r="F17" s="88"/>
      <c r="G17" s="88"/>
      <c r="H17" s="88"/>
      <c r="I17" s="88"/>
      <c r="J17" s="88"/>
      <c r="K17" s="88"/>
      <c r="L17" s="88"/>
      <c r="M17" s="88"/>
      <c r="N17" s="88"/>
      <c r="O17" s="88"/>
      <c r="P17" s="88"/>
      <c r="Q17" s="89"/>
    </row>
    <row r="18" spans="1:18" s="1" customFormat="1" ht="15" customHeight="1" x14ac:dyDescent="0.25">
      <c r="A18" s="561" t="s">
        <v>33</v>
      </c>
      <c r="B18" s="690" t="s">
        <v>34</v>
      </c>
      <c r="C18" s="531" t="s">
        <v>35</v>
      </c>
      <c r="D18" s="531"/>
      <c r="E18" s="531"/>
      <c r="F18" s="531"/>
      <c r="G18" s="531" t="s">
        <v>36</v>
      </c>
      <c r="H18" s="531"/>
      <c r="I18" s="531"/>
      <c r="J18" s="531"/>
      <c r="K18" s="530" t="s">
        <v>37</v>
      </c>
      <c r="L18" s="531" t="s">
        <v>38</v>
      </c>
      <c r="M18" s="531"/>
      <c r="N18" s="531"/>
      <c r="O18" s="531"/>
      <c r="P18" s="531"/>
      <c r="Q18" s="679"/>
    </row>
    <row r="19" spans="1:18" s="1" customFormat="1" ht="45.75" customHeight="1" x14ac:dyDescent="0.25">
      <c r="A19" s="689"/>
      <c r="B19" s="546"/>
      <c r="C19" s="79" t="s">
        <v>39</v>
      </c>
      <c r="D19" s="79" t="s">
        <v>40</v>
      </c>
      <c r="E19" s="79" t="s">
        <v>41</v>
      </c>
      <c r="F19" s="79" t="s">
        <v>42</v>
      </c>
      <c r="G19" s="79" t="s">
        <v>25</v>
      </c>
      <c r="H19" s="79" t="s">
        <v>26</v>
      </c>
      <c r="I19" s="79" t="s">
        <v>27</v>
      </c>
      <c r="J19" s="79" t="s">
        <v>28</v>
      </c>
      <c r="K19" s="530"/>
      <c r="L19" s="90" t="s">
        <v>43</v>
      </c>
      <c r="M19" s="90" t="s">
        <v>44</v>
      </c>
      <c r="N19" s="90" t="s">
        <v>45</v>
      </c>
      <c r="O19" s="90" t="s">
        <v>46</v>
      </c>
      <c r="P19" s="90" t="s">
        <v>47</v>
      </c>
      <c r="Q19" s="91" t="s">
        <v>48</v>
      </c>
    </row>
    <row r="20" spans="1:18" ht="33.75" customHeight="1" x14ac:dyDescent="0.25">
      <c r="A20" s="680" t="str">
        <f>'[2]Matriz CPSIA'!$A$18</f>
        <v>Realizar (350) Jornadas de capacitación en Salud Integral de Adolescentes. (Proyecto de vida, prevencion de embarazo en adolescentes, violencia, genero, its, entre otros) con grupos de adolescentes, utilizando un recorrido vivencial y dinámico por todas las áreas que conforman el salón experimetal.</v>
      </c>
      <c r="B20" s="683">
        <f>'[2]Matriz CPSIA'!$B$18</f>
        <v>449350</v>
      </c>
      <c r="C20" s="404" t="s">
        <v>99</v>
      </c>
      <c r="D20" s="172">
        <v>522</v>
      </c>
      <c r="E20" s="173">
        <v>300</v>
      </c>
      <c r="F20" s="174">
        <f>+D20*E20</f>
        <v>156600</v>
      </c>
      <c r="G20" s="175">
        <f>+F20/350*88</f>
        <v>39373.71428571429</v>
      </c>
      <c r="H20" s="175">
        <f>+F20/350*87</f>
        <v>38926.285714285717</v>
      </c>
      <c r="I20" s="175">
        <f t="shared" ref="I20:I33" si="0">+$F20</f>
        <v>156600</v>
      </c>
      <c r="J20" s="175">
        <f>+$G20</f>
        <v>39373.71428571429</v>
      </c>
      <c r="K20" s="696" t="s">
        <v>100</v>
      </c>
      <c r="L20" s="179">
        <v>15</v>
      </c>
      <c r="M20" s="179">
        <v>2</v>
      </c>
      <c r="N20" s="179">
        <v>3</v>
      </c>
      <c r="O20" s="179">
        <v>9</v>
      </c>
      <c r="P20" s="179">
        <v>2</v>
      </c>
      <c r="Q20" s="97"/>
      <c r="R20" s="23"/>
    </row>
    <row r="21" spans="1:18" ht="27" customHeight="1" x14ac:dyDescent="0.25">
      <c r="A21" s="681"/>
      <c r="B21" s="684"/>
      <c r="C21" s="404" t="s">
        <v>101</v>
      </c>
      <c r="D21" s="172">
        <v>300</v>
      </c>
      <c r="E21" s="173">
        <v>200</v>
      </c>
      <c r="F21" s="174">
        <f t="shared" ref="F21:F33" si="1">+D21*E21</f>
        <v>60000</v>
      </c>
      <c r="G21" s="175">
        <f t="shared" ref="G21:G33" si="2">+F21/350*88</f>
        <v>15085.714285714284</v>
      </c>
      <c r="H21" s="175">
        <f t="shared" ref="H21:H33" si="3">+F21/350*87</f>
        <v>14914.285714285714</v>
      </c>
      <c r="I21" s="175">
        <f t="shared" si="0"/>
        <v>60000</v>
      </c>
      <c r="J21" s="175">
        <f t="shared" ref="J21:J33" si="4">+$G21</f>
        <v>15085.714285714284</v>
      </c>
      <c r="K21" s="696"/>
      <c r="L21" s="179">
        <v>15</v>
      </c>
      <c r="M21" s="179">
        <v>2</v>
      </c>
      <c r="N21" s="179">
        <v>3</v>
      </c>
      <c r="O21" s="179">
        <v>9</v>
      </c>
      <c r="P21" s="179">
        <v>2</v>
      </c>
      <c r="Q21" s="97"/>
      <c r="R21" s="23"/>
    </row>
    <row r="22" spans="1:18" ht="27" customHeight="1" x14ac:dyDescent="0.25">
      <c r="A22" s="681"/>
      <c r="B22" s="684"/>
      <c r="C22" s="404" t="s">
        <v>102</v>
      </c>
      <c r="D22" s="172">
        <v>2</v>
      </c>
      <c r="E22" s="173">
        <v>1000</v>
      </c>
      <c r="F22" s="174">
        <f t="shared" si="1"/>
        <v>2000</v>
      </c>
      <c r="G22" s="175">
        <v>1000</v>
      </c>
      <c r="H22" s="175"/>
      <c r="I22" s="175">
        <f t="shared" si="0"/>
        <v>2000</v>
      </c>
      <c r="J22" s="175">
        <f t="shared" si="4"/>
        <v>1000</v>
      </c>
      <c r="K22" s="696"/>
      <c r="L22" s="179">
        <v>15</v>
      </c>
      <c r="M22" s="179">
        <v>2</v>
      </c>
      <c r="N22" s="179">
        <v>3</v>
      </c>
      <c r="O22" s="179">
        <v>9</v>
      </c>
      <c r="P22" s="179">
        <v>2</v>
      </c>
      <c r="Q22" s="97"/>
      <c r="R22" s="23"/>
    </row>
    <row r="23" spans="1:18" ht="27" customHeight="1" x14ac:dyDescent="0.25">
      <c r="A23" s="681"/>
      <c r="B23" s="684"/>
      <c r="C23" s="404" t="s">
        <v>103</v>
      </c>
      <c r="D23" s="172">
        <v>290</v>
      </c>
      <c r="E23" s="173">
        <v>80</v>
      </c>
      <c r="F23" s="174">
        <f t="shared" si="1"/>
        <v>23200</v>
      </c>
      <c r="G23" s="175">
        <f t="shared" si="2"/>
        <v>5833.1428571428578</v>
      </c>
      <c r="H23" s="175">
        <f t="shared" si="3"/>
        <v>5766.8571428571431</v>
      </c>
      <c r="I23" s="175">
        <f t="shared" si="0"/>
        <v>23200</v>
      </c>
      <c r="J23" s="175">
        <f t="shared" si="4"/>
        <v>5833.1428571428578</v>
      </c>
      <c r="K23" s="696"/>
      <c r="L23" s="179">
        <v>15</v>
      </c>
      <c r="M23" s="179">
        <v>2</v>
      </c>
      <c r="N23" s="179">
        <v>3</v>
      </c>
      <c r="O23" s="179">
        <v>9</v>
      </c>
      <c r="P23" s="179">
        <v>2</v>
      </c>
      <c r="Q23" s="97"/>
      <c r="R23" s="23"/>
    </row>
    <row r="24" spans="1:18" ht="27" customHeight="1" x14ac:dyDescent="0.25">
      <c r="A24" s="681"/>
      <c r="B24" s="684"/>
      <c r="C24" s="404" t="s">
        <v>104</v>
      </c>
      <c r="D24" s="172">
        <v>8</v>
      </c>
      <c r="E24" s="173">
        <v>3500</v>
      </c>
      <c r="F24" s="174">
        <f t="shared" si="1"/>
        <v>28000</v>
      </c>
      <c r="G24" s="175">
        <f t="shared" si="2"/>
        <v>7040</v>
      </c>
      <c r="H24" s="175">
        <f t="shared" si="3"/>
        <v>6960</v>
      </c>
      <c r="I24" s="175">
        <f t="shared" si="0"/>
        <v>28000</v>
      </c>
      <c r="J24" s="175">
        <f t="shared" si="4"/>
        <v>7040</v>
      </c>
      <c r="K24" s="696"/>
      <c r="L24" s="179">
        <v>15</v>
      </c>
      <c r="M24" s="179">
        <v>2</v>
      </c>
      <c r="N24" s="179">
        <v>3</v>
      </c>
      <c r="O24" s="179">
        <v>9</v>
      </c>
      <c r="P24" s="179">
        <v>1</v>
      </c>
      <c r="Q24" s="97"/>
      <c r="R24" s="23"/>
    </row>
    <row r="25" spans="1:18" ht="27" customHeight="1" x14ac:dyDescent="0.25">
      <c r="A25" s="681"/>
      <c r="B25" s="684"/>
      <c r="C25" s="404" t="s">
        <v>105</v>
      </c>
      <c r="D25" s="172">
        <v>58</v>
      </c>
      <c r="E25" s="173">
        <v>800</v>
      </c>
      <c r="F25" s="174">
        <f t="shared" si="1"/>
        <v>46400</v>
      </c>
      <c r="G25" s="175">
        <f t="shared" si="2"/>
        <v>11666.285714285716</v>
      </c>
      <c r="H25" s="175">
        <f t="shared" si="3"/>
        <v>11533.714285714286</v>
      </c>
      <c r="I25" s="175">
        <f t="shared" si="0"/>
        <v>46400</v>
      </c>
      <c r="J25" s="175">
        <f t="shared" si="4"/>
        <v>11666.285714285716</v>
      </c>
      <c r="K25" s="696"/>
      <c r="L25" s="179">
        <v>15</v>
      </c>
      <c r="M25" s="179">
        <v>2</v>
      </c>
      <c r="N25" s="179">
        <v>3</v>
      </c>
      <c r="O25" s="179">
        <v>9</v>
      </c>
      <c r="P25" s="179">
        <v>1</v>
      </c>
      <c r="Q25" s="97"/>
      <c r="R25" s="23"/>
    </row>
    <row r="26" spans="1:18" ht="27" customHeight="1" x14ac:dyDescent="0.25">
      <c r="A26" s="681"/>
      <c r="B26" s="684"/>
      <c r="C26" s="404" t="s">
        <v>106</v>
      </c>
      <c r="D26" s="172">
        <v>100</v>
      </c>
      <c r="E26" s="173">
        <v>60</v>
      </c>
      <c r="F26" s="174">
        <f t="shared" si="1"/>
        <v>6000</v>
      </c>
      <c r="G26" s="175">
        <f t="shared" si="2"/>
        <v>1508.5714285714284</v>
      </c>
      <c r="H26" s="175">
        <f t="shared" si="3"/>
        <v>1491.4285714285713</v>
      </c>
      <c r="I26" s="175">
        <f t="shared" si="0"/>
        <v>6000</v>
      </c>
      <c r="J26" s="175">
        <f t="shared" si="4"/>
        <v>1508.5714285714284</v>
      </c>
      <c r="K26" s="696"/>
      <c r="L26" s="179">
        <v>15</v>
      </c>
      <c r="M26" s="179">
        <v>2</v>
      </c>
      <c r="N26" s="179">
        <v>3</v>
      </c>
      <c r="O26" s="179">
        <v>2</v>
      </c>
      <c r="P26" s="179">
        <v>4</v>
      </c>
      <c r="Q26" s="97"/>
      <c r="R26" s="23"/>
    </row>
    <row r="27" spans="1:18" ht="27" customHeight="1" x14ac:dyDescent="0.25">
      <c r="A27" s="681"/>
      <c r="B27" s="684"/>
      <c r="C27" s="404" t="s">
        <v>107</v>
      </c>
      <c r="D27" s="172">
        <v>580</v>
      </c>
      <c r="E27" s="173">
        <v>100</v>
      </c>
      <c r="F27" s="174">
        <f t="shared" si="1"/>
        <v>58000</v>
      </c>
      <c r="G27" s="175">
        <f t="shared" si="2"/>
        <v>14582.857142857143</v>
      </c>
      <c r="H27" s="175">
        <f t="shared" si="3"/>
        <v>14417.142857142859</v>
      </c>
      <c r="I27" s="175">
        <f t="shared" si="0"/>
        <v>58000</v>
      </c>
      <c r="J27" s="175">
        <f t="shared" si="4"/>
        <v>14582.857142857143</v>
      </c>
      <c r="K27" s="696"/>
      <c r="L27" s="179">
        <v>15</v>
      </c>
      <c r="M27" s="179">
        <v>2</v>
      </c>
      <c r="N27" s="179">
        <v>3</v>
      </c>
      <c r="O27" s="179">
        <v>9</v>
      </c>
      <c r="P27" s="179">
        <v>2</v>
      </c>
      <c r="Q27" s="97"/>
      <c r="R27" s="23"/>
    </row>
    <row r="28" spans="1:18" ht="27" customHeight="1" x14ac:dyDescent="0.25">
      <c r="A28" s="681"/>
      <c r="B28" s="684"/>
      <c r="C28" s="404" t="s">
        <v>108</v>
      </c>
      <c r="D28" s="172">
        <v>75</v>
      </c>
      <c r="E28" s="173">
        <v>800</v>
      </c>
      <c r="F28" s="174">
        <f t="shared" si="1"/>
        <v>60000</v>
      </c>
      <c r="G28" s="175">
        <f t="shared" si="2"/>
        <v>15085.714285714284</v>
      </c>
      <c r="H28" s="175">
        <f t="shared" si="3"/>
        <v>14914.285714285714</v>
      </c>
      <c r="I28" s="175">
        <f t="shared" si="0"/>
        <v>60000</v>
      </c>
      <c r="J28" s="175">
        <f t="shared" si="4"/>
        <v>15085.714285714284</v>
      </c>
      <c r="K28" s="696"/>
      <c r="L28" s="179">
        <v>15</v>
      </c>
      <c r="M28" s="179">
        <v>2</v>
      </c>
      <c r="N28" s="179">
        <v>3</v>
      </c>
      <c r="O28" s="179">
        <v>9</v>
      </c>
      <c r="P28" s="179">
        <v>2</v>
      </c>
      <c r="Q28" s="97"/>
      <c r="R28" s="23"/>
    </row>
    <row r="29" spans="1:18" ht="27" customHeight="1" x14ac:dyDescent="0.25">
      <c r="A29" s="681"/>
      <c r="B29" s="684"/>
      <c r="C29" s="404" t="s">
        <v>109</v>
      </c>
      <c r="D29" s="172">
        <v>100</v>
      </c>
      <c r="E29" s="173">
        <v>12</v>
      </c>
      <c r="F29" s="174">
        <f t="shared" si="1"/>
        <v>1200</v>
      </c>
      <c r="G29" s="175">
        <f t="shared" si="2"/>
        <v>301.71428571428572</v>
      </c>
      <c r="H29" s="175">
        <f t="shared" si="3"/>
        <v>298.28571428571428</v>
      </c>
      <c r="I29" s="175">
        <f t="shared" si="0"/>
        <v>1200</v>
      </c>
      <c r="J29" s="175">
        <f t="shared" si="4"/>
        <v>301.71428571428572</v>
      </c>
      <c r="K29" s="696"/>
      <c r="L29" s="179">
        <v>15</v>
      </c>
      <c r="M29" s="179">
        <v>2</v>
      </c>
      <c r="N29" s="179">
        <v>3</v>
      </c>
      <c r="O29" s="179">
        <v>9</v>
      </c>
      <c r="P29" s="179">
        <v>2</v>
      </c>
      <c r="Q29" s="97"/>
      <c r="R29" s="23"/>
    </row>
    <row r="30" spans="1:18" ht="27" customHeight="1" x14ac:dyDescent="0.25">
      <c r="A30" s="681"/>
      <c r="B30" s="684"/>
      <c r="C30" s="404" t="s">
        <v>110</v>
      </c>
      <c r="D30" s="172">
        <v>25</v>
      </c>
      <c r="E30" s="173">
        <v>100</v>
      </c>
      <c r="F30" s="174">
        <f t="shared" si="1"/>
        <v>2500</v>
      </c>
      <c r="G30" s="175">
        <f t="shared" si="2"/>
        <v>628.57142857142856</v>
      </c>
      <c r="H30" s="175">
        <f t="shared" si="3"/>
        <v>621.42857142857144</v>
      </c>
      <c r="I30" s="175">
        <f t="shared" si="0"/>
        <v>2500</v>
      </c>
      <c r="J30" s="175">
        <f t="shared" si="4"/>
        <v>628.57142857142856</v>
      </c>
      <c r="K30" s="696"/>
      <c r="L30" s="179">
        <v>15</v>
      </c>
      <c r="M30" s="179">
        <v>2</v>
      </c>
      <c r="N30" s="179">
        <v>3</v>
      </c>
      <c r="O30" s="179">
        <v>9</v>
      </c>
      <c r="P30" s="179">
        <v>2</v>
      </c>
      <c r="Q30" s="97"/>
      <c r="R30" s="23"/>
    </row>
    <row r="31" spans="1:18" ht="27" customHeight="1" x14ac:dyDescent="0.25">
      <c r="A31" s="681"/>
      <c r="B31" s="684"/>
      <c r="C31" s="404" t="s">
        <v>111</v>
      </c>
      <c r="D31" s="172">
        <v>10</v>
      </c>
      <c r="E31" s="173">
        <v>60</v>
      </c>
      <c r="F31" s="174">
        <f t="shared" si="1"/>
        <v>600</v>
      </c>
      <c r="G31" s="175">
        <f t="shared" si="2"/>
        <v>150.85714285714286</v>
      </c>
      <c r="H31" s="175">
        <f t="shared" si="3"/>
        <v>149.14285714285714</v>
      </c>
      <c r="I31" s="175">
        <f t="shared" si="0"/>
        <v>600</v>
      </c>
      <c r="J31" s="175">
        <f t="shared" si="4"/>
        <v>150.85714285714286</v>
      </c>
      <c r="K31" s="696"/>
      <c r="L31" s="179">
        <v>15</v>
      </c>
      <c r="M31" s="179">
        <v>2</v>
      </c>
      <c r="N31" s="179">
        <v>3</v>
      </c>
      <c r="O31" s="179">
        <v>9</v>
      </c>
      <c r="P31" s="179">
        <v>2</v>
      </c>
      <c r="Q31" s="97"/>
      <c r="R31" s="23"/>
    </row>
    <row r="32" spans="1:18" ht="34.5" customHeight="1" x14ac:dyDescent="0.25">
      <c r="A32" s="681"/>
      <c r="B32" s="684"/>
      <c r="C32" s="404" t="s">
        <v>112</v>
      </c>
      <c r="D32" s="172">
        <v>10</v>
      </c>
      <c r="E32" s="173">
        <v>85</v>
      </c>
      <c r="F32" s="174">
        <f t="shared" si="1"/>
        <v>850</v>
      </c>
      <c r="G32" s="175">
        <f t="shared" si="2"/>
        <v>213.71428571428569</v>
      </c>
      <c r="H32" s="175">
        <f t="shared" si="3"/>
        <v>211.28571428571428</v>
      </c>
      <c r="I32" s="175">
        <f t="shared" si="0"/>
        <v>850</v>
      </c>
      <c r="J32" s="175">
        <f t="shared" si="4"/>
        <v>213.71428571428569</v>
      </c>
      <c r="K32" s="696"/>
      <c r="L32" s="179">
        <v>15</v>
      </c>
      <c r="M32" s="179">
        <v>2</v>
      </c>
      <c r="N32" s="179">
        <v>3</v>
      </c>
      <c r="O32" s="179">
        <v>9</v>
      </c>
      <c r="P32" s="179">
        <v>2</v>
      </c>
      <c r="Q32" s="97"/>
      <c r="R32" s="23"/>
    </row>
    <row r="33" spans="1:18" ht="27.75" customHeight="1" thickBot="1" x14ac:dyDescent="0.3">
      <c r="A33" s="682"/>
      <c r="B33" s="685"/>
      <c r="C33" s="405" t="s">
        <v>113</v>
      </c>
      <c r="D33" s="176">
        <v>20</v>
      </c>
      <c r="E33" s="177">
        <v>200</v>
      </c>
      <c r="F33" s="178">
        <f t="shared" si="1"/>
        <v>4000</v>
      </c>
      <c r="G33" s="175">
        <f t="shared" si="2"/>
        <v>1005.7142857142858</v>
      </c>
      <c r="H33" s="175">
        <f t="shared" si="3"/>
        <v>994.28571428571433</v>
      </c>
      <c r="I33" s="175">
        <f t="shared" si="0"/>
        <v>4000</v>
      </c>
      <c r="J33" s="175">
        <f t="shared" si="4"/>
        <v>1005.7142857142858</v>
      </c>
      <c r="K33" s="697"/>
      <c r="L33" s="179">
        <v>15</v>
      </c>
      <c r="M33" s="179">
        <v>2</v>
      </c>
      <c r="N33" s="179">
        <v>3</v>
      </c>
      <c r="O33" s="179">
        <v>9</v>
      </c>
      <c r="P33" s="179">
        <v>2</v>
      </c>
      <c r="Q33" s="97"/>
      <c r="R33" s="23"/>
    </row>
    <row r="34" spans="1:18" s="99" customFormat="1" ht="31.5" customHeight="1" thickTop="1" x14ac:dyDescent="0.25">
      <c r="A34" s="680" t="str">
        <f>'[2]Matriz CPSIA'!$A$32</f>
        <v>19 Talleres seguimiento a jovenes multiplicadores en materia de salud integral de adolescentes para que sirvan de ente multiplicadores.  cada taller contara con  30 participantes de 2 dias cada uno.      Se Contratará dos Facilitadores por un monto de RD$8,000.00  por cada dia, (2x8000x19x2).  En  las provincias  Oviedo, Neyba, San Juan de la Maguana, Azua, Villa Altagracia, El Seibo, La Romana, Montecristi, Santiago Rodriguez, Jarabacoa, Monte Plata, Las Terrenas, San José de Ocoa, Haina, Santo Domingo Este, Santo Domingo,  San Pedro de Macoris, Jima Abajo, Santiago de los Caballeros.   A cada participante se le entregará RD$200.00  por cada dia. (19x30x2x200). Almuerzo y refrigerio (2x30x19) Se claculará 19 viajes por 15 galones de combustible aprox.</v>
      </c>
      <c r="B34" s="686">
        <f>'[2]Matriz CPSIA'!$B$32</f>
        <v>1877564.8</v>
      </c>
      <c r="C34" s="698" t="s">
        <v>114</v>
      </c>
      <c r="D34" s="698"/>
      <c r="E34" s="698"/>
      <c r="F34" s="698"/>
      <c r="G34" s="180">
        <v>5</v>
      </c>
      <c r="H34" s="180">
        <v>4</v>
      </c>
      <c r="I34" s="180">
        <v>5</v>
      </c>
      <c r="J34" s="180">
        <v>5</v>
      </c>
      <c r="K34" s="93"/>
      <c r="L34" s="93"/>
      <c r="M34" s="93"/>
      <c r="N34" s="93"/>
      <c r="O34" s="93"/>
      <c r="P34" s="93"/>
      <c r="Q34" s="97"/>
      <c r="R34" s="98"/>
    </row>
    <row r="35" spans="1:18" s="99" customFormat="1" ht="30.75" customHeight="1" x14ac:dyDescent="0.25">
      <c r="A35" s="681"/>
      <c r="B35" s="687"/>
      <c r="C35" s="181" t="s">
        <v>115</v>
      </c>
      <c r="D35" s="179">
        <f>19*2*30*2</f>
        <v>2280</v>
      </c>
      <c r="E35" s="182">
        <v>385</v>
      </c>
      <c r="F35" s="173">
        <f>+D35*E35</f>
        <v>877800</v>
      </c>
      <c r="G35" s="175">
        <f t="shared" ref="G35:G42" si="5">+F35/19*5</f>
        <v>231000</v>
      </c>
      <c r="H35" s="175">
        <f t="shared" ref="H35:H42" si="6">+F35/19*4</f>
        <v>184800</v>
      </c>
      <c r="I35" s="175">
        <f t="shared" ref="I35:J37" si="7">+$F35</f>
        <v>877800</v>
      </c>
      <c r="J35" s="175">
        <f t="shared" si="7"/>
        <v>877800</v>
      </c>
      <c r="K35" s="699" t="s">
        <v>100</v>
      </c>
      <c r="L35" s="188">
        <v>15</v>
      </c>
      <c r="M35" s="188">
        <v>2</v>
      </c>
      <c r="N35" s="188">
        <v>3</v>
      </c>
      <c r="O35" s="188">
        <v>1</v>
      </c>
      <c r="P35" s="188">
        <v>1</v>
      </c>
      <c r="Q35" s="188" t="s">
        <v>116</v>
      </c>
      <c r="R35" s="98"/>
    </row>
    <row r="36" spans="1:18" s="99" customFormat="1" ht="31.5" customHeight="1" x14ac:dyDescent="0.25">
      <c r="A36" s="681"/>
      <c r="B36" s="687"/>
      <c r="C36" s="404" t="s">
        <v>117</v>
      </c>
      <c r="D36" s="179">
        <v>38</v>
      </c>
      <c r="E36" s="182">
        <v>16000</v>
      </c>
      <c r="F36" s="173">
        <f t="shared" ref="F36:F42" si="8">+D36*E36</f>
        <v>608000</v>
      </c>
      <c r="G36" s="175">
        <f t="shared" si="5"/>
        <v>160000</v>
      </c>
      <c r="H36" s="175">
        <f t="shared" si="6"/>
        <v>128000</v>
      </c>
      <c r="I36" s="175">
        <f t="shared" si="7"/>
        <v>608000</v>
      </c>
      <c r="J36" s="175">
        <f t="shared" si="7"/>
        <v>608000</v>
      </c>
      <c r="K36" s="700"/>
      <c r="L36" s="179">
        <v>15</v>
      </c>
      <c r="M36" s="179">
        <v>2</v>
      </c>
      <c r="N36" s="179">
        <v>2</v>
      </c>
      <c r="O36" s="179">
        <v>8</v>
      </c>
      <c r="P36" s="179">
        <v>1</v>
      </c>
      <c r="Q36" s="179" t="s">
        <v>118</v>
      </c>
      <c r="R36" s="98"/>
    </row>
    <row r="37" spans="1:18" ht="32.25" customHeight="1" thickBot="1" x14ac:dyDescent="0.3">
      <c r="A37" s="681"/>
      <c r="B37" s="687"/>
      <c r="C37" s="404" t="s">
        <v>119</v>
      </c>
      <c r="D37" s="179">
        <f>19*30</f>
        <v>570</v>
      </c>
      <c r="E37" s="182">
        <v>400</v>
      </c>
      <c r="F37" s="173">
        <f t="shared" si="8"/>
        <v>228000</v>
      </c>
      <c r="G37" s="175">
        <f t="shared" si="5"/>
        <v>60000</v>
      </c>
      <c r="H37" s="175">
        <f t="shared" si="6"/>
        <v>48000</v>
      </c>
      <c r="I37" s="175">
        <f t="shared" si="7"/>
        <v>228000</v>
      </c>
      <c r="J37" s="175">
        <f t="shared" si="7"/>
        <v>228000</v>
      </c>
      <c r="K37" s="700"/>
      <c r="L37" s="189">
        <v>15</v>
      </c>
      <c r="M37" s="189">
        <v>2</v>
      </c>
      <c r="N37" s="189">
        <v>2</v>
      </c>
      <c r="O37" s="189">
        <v>4</v>
      </c>
      <c r="P37" s="189">
        <v>1</v>
      </c>
      <c r="Q37" s="179"/>
      <c r="R37" s="23"/>
    </row>
    <row r="38" spans="1:18" ht="32.25" customHeight="1" thickTop="1" x14ac:dyDescent="0.25">
      <c r="A38" s="681"/>
      <c r="B38" s="687"/>
      <c r="C38" s="183" t="s">
        <v>120</v>
      </c>
      <c r="D38" s="184">
        <v>19</v>
      </c>
      <c r="E38" s="173">
        <v>1050</v>
      </c>
      <c r="F38" s="173">
        <f t="shared" si="8"/>
        <v>19950</v>
      </c>
      <c r="G38" s="175">
        <f t="shared" si="5"/>
        <v>5250</v>
      </c>
      <c r="H38" s="175">
        <f t="shared" si="6"/>
        <v>4200</v>
      </c>
      <c r="I38" s="175">
        <f>+F38/19*5</f>
        <v>5250</v>
      </c>
      <c r="J38" s="175">
        <f>+$H38</f>
        <v>4200</v>
      </c>
      <c r="K38" s="700"/>
      <c r="L38" s="179">
        <v>15</v>
      </c>
      <c r="M38" s="179">
        <v>2</v>
      </c>
      <c r="N38" s="179">
        <v>2</v>
      </c>
      <c r="O38" s="179">
        <v>3</v>
      </c>
      <c r="P38" s="179">
        <v>1</v>
      </c>
      <c r="Q38" s="179"/>
      <c r="R38" s="23"/>
    </row>
    <row r="39" spans="1:18" ht="32.25" customHeight="1" x14ac:dyDescent="0.25">
      <c r="A39" s="681"/>
      <c r="B39" s="687"/>
      <c r="C39" s="183" t="s">
        <v>121</v>
      </c>
      <c r="D39" s="184">
        <v>19</v>
      </c>
      <c r="E39" s="173">
        <v>1050</v>
      </c>
      <c r="F39" s="173">
        <f t="shared" si="8"/>
        <v>19950</v>
      </c>
      <c r="G39" s="175">
        <f t="shared" si="5"/>
        <v>5250</v>
      </c>
      <c r="H39" s="175">
        <f t="shared" si="6"/>
        <v>4200</v>
      </c>
      <c r="I39" s="175">
        <f>+F39/19*5</f>
        <v>5250</v>
      </c>
      <c r="J39" s="175">
        <f>+$H39</f>
        <v>4200</v>
      </c>
      <c r="K39" s="700"/>
      <c r="L39" s="179">
        <v>15</v>
      </c>
      <c r="M39" s="179">
        <v>2</v>
      </c>
      <c r="N39" s="179">
        <v>2</v>
      </c>
      <c r="O39" s="179">
        <v>3</v>
      </c>
      <c r="P39" s="179">
        <v>1</v>
      </c>
      <c r="Q39" s="179"/>
      <c r="R39" s="23"/>
    </row>
    <row r="40" spans="1:18" ht="32.25" customHeight="1" x14ac:dyDescent="0.25">
      <c r="A40" s="681"/>
      <c r="B40" s="687"/>
      <c r="C40" s="183" t="s">
        <v>120</v>
      </c>
      <c r="D40" s="184">
        <v>19</v>
      </c>
      <c r="E40" s="173">
        <v>2050</v>
      </c>
      <c r="F40" s="173">
        <f t="shared" si="8"/>
        <v>38950</v>
      </c>
      <c r="G40" s="175">
        <f t="shared" si="5"/>
        <v>10250</v>
      </c>
      <c r="H40" s="175">
        <f t="shared" si="6"/>
        <v>8200</v>
      </c>
      <c r="I40" s="175">
        <f>+F40/19*5</f>
        <v>10250</v>
      </c>
      <c r="J40" s="175">
        <f>+$H40</f>
        <v>8200</v>
      </c>
      <c r="K40" s="700"/>
      <c r="L40" s="179">
        <v>15</v>
      </c>
      <c r="M40" s="179">
        <v>2</v>
      </c>
      <c r="N40" s="179">
        <v>2</v>
      </c>
      <c r="O40" s="179">
        <v>3</v>
      </c>
      <c r="P40" s="179">
        <v>1</v>
      </c>
      <c r="Q40" s="179"/>
      <c r="R40" s="23"/>
    </row>
    <row r="41" spans="1:18" ht="27" customHeight="1" x14ac:dyDescent="0.25">
      <c r="A41" s="681"/>
      <c r="B41" s="687"/>
      <c r="C41" s="183" t="s">
        <v>121</v>
      </c>
      <c r="D41" s="184">
        <v>19</v>
      </c>
      <c r="E41" s="173">
        <v>2050</v>
      </c>
      <c r="F41" s="173">
        <f t="shared" si="8"/>
        <v>38950</v>
      </c>
      <c r="G41" s="175">
        <f t="shared" si="5"/>
        <v>10250</v>
      </c>
      <c r="H41" s="175">
        <f t="shared" si="6"/>
        <v>8200</v>
      </c>
      <c r="I41" s="175">
        <f>+F41/19*5</f>
        <v>10250</v>
      </c>
      <c r="J41" s="175">
        <f>+$H41</f>
        <v>8200</v>
      </c>
      <c r="K41" s="700"/>
      <c r="L41" s="179">
        <v>15</v>
      </c>
      <c r="M41" s="179">
        <v>2</v>
      </c>
      <c r="N41" s="179">
        <v>2</v>
      </c>
      <c r="O41" s="179">
        <v>3</v>
      </c>
      <c r="P41" s="179">
        <v>1</v>
      </c>
      <c r="Q41" s="179"/>
      <c r="R41" s="23"/>
    </row>
    <row r="42" spans="1:18" ht="31.5" customHeight="1" thickBot="1" x14ac:dyDescent="0.3">
      <c r="A42" s="682"/>
      <c r="B42" s="688"/>
      <c r="C42" s="185" t="s">
        <v>122</v>
      </c>
      <c r="D42" s="186">
        <f>19*18</f>
        <v>342</v>
      </c>
      <c r="E42" s="177">
        <v>134.4</v>
      </c>
      <c r="F42" s="177">
        <f t="shared" si="8"/>
        <v>45964.800000000003</v>
      </c>
      <c r="G42" s="187">
        <f t="shared" si="5"/>
        <v>12096.000000000002</v>
      </c>
      <c r="H42" s="187">
        <f t="shared" si="6"/>
        <v>9676.8000000000011</v>
      </c>
      <c r="I42" s="187">
        <f>+F42/19*5</f>
        <v>12096.000000000002</v>
      </c>
      <c r="J42" s="187">
        <f>+$H42</f>
        <v>9676.8000000000011</v>
      </c>
      <c r="K42" s="701"/>
      <c r="L42" s="188">
        <v>15</v>
      </c>
      <c r="M42" s="188">
        <v>2</v>
      </c>
      <c r="N42" s="188">
        <v>3</v>
      </c>
      <c r="O42" s="188">
        <v>7</v>
      </c>
      <c r="P42" s="188">
        <v>1</v>
      </c>
      <c r="Q42" s="188" t="s">
        <v>123</v>
      </c>
      <c r="R42" s="23"/>
    </row>
    <row r="43" spans="1:18" ht="37.5" customHeight="1" thickTop="1" x14ac:dyDescent="0.25">
      <c r="A43" s="674" t="str">
        <f>'[2]Matriz CPSIA'!$A$41</f>
        <v xml:space="preserve">Realizar encuentros con jovenes multiplicadores formados en torno a las estretegias del Centro , para fortalecer conocimientos y ver los avances de estos. (4 Encuentros para 30 participantes) </v>
      </c>
      <c r="B43" s="676">
        <f>'[2]Matriz CPSIA'!$B$41</f>
        <v>69000</v>
      </c>
      <c r="C43" s="671" t="str">
        <f>'[2]Matriz CPSIA'!C41</f>
        <v>Meta</v>
      </c>
      <c r="D43" s="672"/>
      <c r="E43" s="672"/>
      <c r="F43" s="673"/>
      <c r="G43" s="191">
        <f>'[2]Matriz CPSIA'!G41</f>
        <v>1</v>
      </c>
      <c r="H43" s="191">
        <f>'[2]Matriz CPSIA'!H41</f>
        <v>1</v>
      </c>
      <c r="I43" s="191">
        <f>'[2]Matriz CPSIA'!I41</f>
        <v>1</v>
      </c>
      <c r="J43" s="191">
        <f>'[2]Matriz CPSIA'!J41</f>
        <v>1</v>
      </c>
      <c r="K43" s="93">
        <f>'[2]Matriz CPSIA'!K41</f>
        <v>0</v>
      </c>
      <c r="L43" s="93">
        <f>'[2]Matriz CPSIA'!L41</f>
        <v>0</v>
      </c>
      <c r="M43" s="93">
        <f>'[2]Matriz CPSIA'!M41</f>
        <v>0</v>
      </c>
      <c r="N43" s="93">
        <f>'[2]Matriz CPSIA'!N41</f>
        <v>0</v>
      </c>
      <c r="O43" s="93">
        <f>'[2]Matriz CPSIA'!O41</f>
        <v>0</v>
      </c>
      <c r="P43" s="93">
        <f>'[2]Matriz CPSIA'!P41</f>
        <v>0</v>
      </c>
      <c r="Q43" s="97">
        <f>'[2]Matriz CPSIA'!Q41</f>
        <v>0</v>
      </c>
      <c r="R43" s="23"/>
    </row>
    <row r="44" spans="1:18" ht="37.5" customHeight="1" x14ac:dyDescent="0.25">
      <c r="A44" s="675"/>
      <c r="B44" s="677"/>
      <c r="C44" s="92" t="str">
        <f>'[2]Matriz CPSIA'!C42</f>
        <v>Refrigerios (1x4*30)</v>
      </c>
      <c r="D44" s="93">
        <f>'[2]Matriz CPSIA'!D42</f>
        <v>120</v>
      </c>
      <c r="E44" s="94">
        <f>'[2]Matriz CPSIA'!E42</f>
        <v>150</v>
      </c>
      <c r="F44" s="95">
        <f>'[2]Matriz CPSIA'!F42</f>
        <v>18000</v>
      </c>
      <c r="G44" s="95">
        <f>'[2]Matriz CPSIA'!G42</f>
        <v>4500</v>
      </c>
      <c r="H44" s="95">
        <f>'[2]Matriz CPSIA'!H42</f>
        <v>4500</v>
      </c>
      <c r="I44" s="95">
        <f>'[2]Matriz CPSIA'!I42</f>
        <v>4500</v>
      </c>
      <c r="J44" s="95">
        <f>'[2]Matriz CPSIA'!J42</f>
        <v>4500</v>
      </c>
      <c r="K44" s="93" t="str">
        <f>'[2]Matriz CPSIA'!K42</f>
        <v>Fondo General</v>
      </c>
      <c r="L44" s="93">
        <f>'[2]Matriz CPSIA'!L42</f>
        <v>15</v>
      </c>
      <c r="M44" s="93">
        <f>'[2]Matriz CPSIA'!M42</f>
        <v>2</v>
      </c>
      <c r="N44" s="93">
        <f>'[2]Matriz CPSIA'!N42</f>
        <v>3</v>
      </c>
      <c r="O44" s="93">
        <f>'[2]Matriz CPSIA'!O42</f>
        <v>1</v>
      </c>
      <c r="P44" s="93">
        <f>'[2]Matriz CPSIA'!P42</f>
        <v>1</v>
      </c>
      <c r="Q44" s="97" t="str">
        <f>'[2]Matriz CPSIA'!Q42</f>
        <v>0 1</v>
      </c>
      <c r="R44" s="23"/>
    </row>
    <row r="45" spans="1:18" ht="31.5" customHeight="1" x14ac:dyDescent="0.25">
      <c r="A45" s="675"/>
      <c r="B45" s="677"/>
      <c r="C45" s="92" t="str">
        <f>'[2]Matriz CPSIA'!C43</f>
        <v xml:space="preserve"> Almuerzo por Actividad (1x4*30)</v>
      </c>
      <c r="D45" s="93">
        <f>'[2]Matriz CPSIA'!D43</f>
        <v>120</v>
      </c>
      <c r="E45" s="94">
        <f>'[2]Matriz CPSIA'!E43</f>
        <v>225</v>
      </c>
      <c r="F45" s="95">
        <f>'[2]Matriz CPSIA'!F43</f>
        <v>27000</v>
      </c>
      <c r="G45" s="95">
        <f>'[2]Matriz CPSIA'!G43</f>
        <v>6750</v>
      </c>
      <c r="H45" s="95">
        <f>'[2]Matriz CPSIA'!H43</f>
        <v>6750</v>
      </c>
      <c r="I45" s="95">
        <f>'[2]Matriz CPSIA'!I43</f>
        <v>6750</v>
      </c>
      <c r="J45" s="95">
        <f>'[2]Matriz CPSIA'!J43</f>
        <v>6750</v>
      </c>
      <c r="K45" s="93">
        <f>'[2]Matriz CPSIA'!K43</f>
        <v>0</v>
      </c>
      <c r="L45" s="93">
        <f>'[2]Matriz CPSIA'!L43</f>
        <v>15</v>
      </c>
      <c r="M45" s="93">
        <f>'[2]Matriz CPSIA'!M43</f>
        <v>2</v>
      </c>
      <c r="N45" s="93">
        <f>'[2]Matriz CPSIA'!N43</f>
        <v>3</v>
      </c>
      <c r="O45" s="93">
        <f>'[2]Matriz CPSIA'!O43</f>
        <v>1</v>
      </c>
      <c r="P45" s="93">
        <f>'[2]Matriz CPSIA'!P43</f>
        <v>1</v>
      </c>
      <c r="Q45" s="97" t="str">
        <f>'[2]Matriz CPSIA'!Q43</f>
        <v>0 1</v>
      </c>
      <c r="R45" s="23"/>
    </row>
    <row r="46" spans="1:18" ht="31.5" customHeight="1" thickBot="1" x14ac:dyDescent="0.3">
      <c r="A46" s="675"/>
      <c r="B46" s="678"/>
      <c r="C46" s="92" t="str">
        <f>'[2]Matriz CPSIA'!C44</f>
        <v>Transporte           ( 1x4*30)</v>
      </c>
      <c r="D46" s="93">
        <f>'[2]Matriz CPSIA'!D44</f>
        <v>120</v>
      </c>
      <c r="E46" s="94">
        <f>'[2]Matriz CPSIA'!E44</f>
        <v>200</v>
      </c>
      <c r="F46" s="95">
        <f>'[2]Matriz CPSIA'!F44</f>
        <v>24000</v>
      </c>
      <c r="G46" s="95">
        <f>'[2]Matriz CPSIA'!G44</f>
        <v>6000</v>
      </c>
      <c r="H46" s="95">
        <f>'[2]Matriz CPSIA'!H44</f>
        <v>6000</v>
      </c>
      <c r="I46" s="95">
        <f>'[2]Matriz CPSIA'!I44</f>
        <v>6000</v>
      </c>
      <c r="J46" s="95">
        <f>'[2]Matriz CPSIA'!J44</f>
        <v>6000</v>
      </c>
      <c r="K46" s="93">
        <f>'[2]Matriz CPSIA'!K44</f>
        <v>0</v>
      </c>
      <c r="L46" s="93">
        <f>'[2]Matriz CPSIA'!L44</f>
        <v>15</v>
      </c>
      <c r="M46" s="93">
        <f>'[2]Matriz CPSIA'!M44</f>
        <v>2</v>
      </c>
      <c r="N46" s="93">
        <f>'[2]Matriz CPSIA'!N44</f>
        <v>2</v>
      </c>
      <c r="O46" s="93">
        <f>'[2]Matriz CPSIA'!O44</f>
        <v>4</v>
      </c>
      <c r="P46" s="93">
        <f>'[2]Matriz CPSIA'!P44</f>
        <v>1</v>
      </c>
      <c r="Q46" s="97">
        <f>'[2]Matriz CPSIA'!Q44</f>
        <v>0</v>
      </c>
      <c r="R46" s="23"/>
    </row>
    <row r="47" spans="1:18" s="75" customFormat="1" ht="30.75" customHeight="1" thickTop="1" x14ac:dyDescent="0.25">
      <c r="A47" s="674" t="str">
        <f>'[2]Matriz CPSIA'!$A$45</f>
        <v xml:space="preserve"> Presentar obra de tetro en conmemoración al Dia Mundial de Prevención de Embarazo en Adolescentes, realizada por los empleados del Centro Integral de Adolescentes, en 6 Lugares en el Distrito Nacional y el Gran Santo Domingo</v>
      </c>
      <c r="B47" s="676">
        <f>'[2]Matriz CPSIA'!$B$45</f>
        <v>162000</v>
      </c>
      <c r="C47" s="671" t="str">
        <f>'[2]Matriz CPSIA'!C45</f>
        <v>Meta</v>
      </c>
      <c r="D47" s="672"/>
      <c r="E47" s="672"/>
      <c r="F47" s="673"/>
      <c r="G47" s="194"/>
      <c r="H47" s="194"/>
      <c r="I47" s="191">
        <f>'[2]Matriz CPSIA'!$I$45</f>
        <v>6</v>
      </c>
      <c r="J47" s="194"/>
      <c r="K47" s="93">
        <f>'[2]Matriz CPSIA'!K45</f>
        <v>0</v>
      </c>
      <c r="L47" s="93">
        <f>'[2]Matriz CPSIA'!L45</f>
        <v>0</v>
      </c>
      <c r="M47" s="93">
        <f>'[2]Matriz CPSIA'!M45</f>
        <v>0</v>
      </c>
      <c r="N47" s="93">
        <f>'[2]Matriz CPSIA'!N45</f>
        <v>0</v>
      </c>
      <c r="O47" s="93">
        <f>'[2]Matriz CPSIA'!O45</f>
        <v>0</v>
      </c>
      <c r="P47" s="93">
        <f>'[2]Matriz CPSIA'!P45</f>
        <v>0</v>
      </c>
      <c r="Q47" s="97">
        <f>'[2]Matriz CPSIA'!Q45</f>
        <v>0</v>
      </c>
    </row>
    <row r="48" spans="1:18" s="75" customFormat="1" ht="30.75" customHeight="1" x14ac:dyDescent="0.25">
      <c r="A48" s="675"/>
      <c r="B48" s="677"/>
      <c r="C48" s="92" t="str">
        <f>'[2]Matriz CPSIA'!C46</f>
        <v>Refrigerio</v>
      </c>
      <c r="D48" s="93">
        <f>'[2]Matriz CPSIA'!D46</f>
        <v>6</v>
      </c>
      <c r="E48" s="94">
        <f>'[2]Matriz CPSIA'!E46</f>
        <v>25000</v>
      </c>
      <c r="F48" s="95">
        <f>'[2]Matriz CPSIA'!F46</f>
        <v>150000</v>
      </c>
      <c r="G48" s="95"/>
      <c r="H48" s="95"/>
      <c r="I48" s="95">
        <f>'[2]Matriz CPSIA'!I46</f>
        <v>150000</v>
      </c>
      <c r="J48" s="95"/>
      <c r="K48" s="93" t="str">
        <f>'[2]Matriz CPSIA'!K46</f>
        <v>Fondo General</v>
      </c>
      <c r="L48" s="93">
        <f>'[2]Matriz CPSIA'!L46</f>
        <v>15</v>
      </c>
      <c r="M48" s="93">
        <f>'[2]Matriz CPSIA'!M46</f>
        <v>2</v>
      </c>
      <c r="N48" s="93">
        <f>'[2]Matriz CPSIA'!N46</f>
        <v>3</v>
      </c>
      <c r="O48" s="93">
        <f>'[2]Matriz CPSIA'!O46</f>
        <v>1</v>
      </c>
      <c r="P48" s="93">
        <f>'[2]Matriz CPSIA'!P46</f>
        <v>1</v>
      </c>
      <c r="Q48" s="97" t="str">
        <f>'[2]Matriz CPSIA'!Q46</f>
        <v>0 1</v>
      </c>
    </row>
    <row r="49" spans="1:17" s="75" customFormat="1" ht="66" customHeight="1" x14ac:dyDescent="0.25">
      <c r="A49" s="675"/>
      <c r="B49" s="677"/>
      <c r="C49" s="92" t="str">
        <f>'[2]Matriz CPSIA'!C47</f>
        <v xml:space="preserve">Transporte             </v>
      </c>
      <c r="D49" s="93">
        <f>'[2]Matriz CPSIA'!D47</f>
        <v>6</v>
      </c>
      <c r="E49" s="94">
        <f>'[2]Matriz CPSIA'!E47</f>
        <v>2000</v>
      </c>
      <c r="F49" s="95">
        <f>'[2]Matriz CPSIA'!F47</f>
        <v>12000</v>
      </c>
      <c r="G49" s="95"/>
      <c r="H49" s="95"/>
      <c r="I49" s="95">
        <f>'[2]Matriz CPSIA'!I47</f>
        <v>12000</v>
      </c>
      <c r="J49" s="95"/>
      <c r="K49" s="93">
        <f>'[2]Matriz CPSIA'!K47</f>
        <v>0</v>
      </c>
      <c r="L49" s="93">
        <f>'[2]Matriz CPSIA'!L47</f>
        <v>15</v>
      </c>
      <c r="M49" s="93">
        <f>'[2]Matriz CPSIA'!M47</f>
        <v>2</v>
      </c>
      <c r="N49" s="93">
        <f>'[2]Matriz CPSIA'!N47</f>
        <v>2</v>
      </c>
      <c r="O49" s="93">
        <f>'[2]Matriz CPSIA'!O47</f>
        <v>4</v>
      </c>
      <c r="P49" s="93">
        <f>'[2]Matriz CPSIA'!P47</f>
        <v>1</v>
      </c>
      <c r="Q49" s="97"/>
    </row>
    <row r="50" spans="1:17" s="75" customFormat="1" x14ac:dyDescent="0.25">
      <c r="B50" s="109"/>
      <c r="D50" s="110"/>
      <c r="E50" s="109"/>
      <c r="F50" s="109"/>
      <c r="G50" s="109"/>
      <c r="H50" s="109"/>
      <c r="I50" s="109"/>
      <c r="J50" s="109"/>
    </row>
    <row r="51" spans="1:17" s="75" customFormat="1" ht="15.75" thickBot="1" x14ac:dyDescent="0.3">
      <c r="A51" s="670" t="s">
        <v>124</v>
      </c>
      <c r="B51" s="670"/>
      <c r="C51" s="670"/>
      <c r="D51" s="670"/>
      <c r="E51" s="670"/>
      <c r="F51" s="670"/>
      <c r="G51" s="670"/>
      <c r="H51" s="670"/>
      <c r="I51" s="670"/>
      <c r="J51" s="670"/>
      <c r="K51" s="670"/>
      <c r="L51" s="670"/>
    </row>
    <row r="52" spans="1:17" s="75" customFormat="1" ht="15.75" customHeight="1" thickBot="1" x14ac:dyDescent="0.3">
      <c r="A52" s="647" t="s">
        <v>125</v>
      </c>
      <c r="B52" s="664" t="s">
        <v>126</v>
      </c>
      <c r="C52" s="664" t="s">
        <v>127</v>
      </c>
      <c r="D52" s="664" t="s">
        <v>128</v>
      </c>
      <c r="E52" s="664" t="s">
        <v>129</v>
      </c>
      <c r="F52" s="666" t="s">
        <v>130</v>
      </c>
      <c r="G52" s="638" t="s">
        <v>131</v>
      </c>
      <c r="H52" s="639"/>
      <c r="I52" s="639"/>
      <c r="J52" s="640"/>
      <c r="K52" s="649" t="s">
        <v>23</v>
      </c>
      <c r="L52" s="650"/>
      <c r="M52" s="653" t="s">
        <v>24</v>
      </c>
      <c r="N52" s="654"/>
      <c r="O52" s="654"/>
      <c r="P52" s="654"/>
      <c r="Q52" s="655"/>
    </row>
    <row r="53" spans="1:17" s="75" customFormat="1" ht="15.75" customHeight="1" x14ac:dyDescent="0.25">
      <c r="A53" s="648"/>
      <c r="B53" s="665"/>
      <c r="C53" s="665"/>
      <c r="D53" s="665"/>
      <c r="E53" s="665"/>
      <c r="F53" s="667"/>
      <c r="G53" s="195" t="s">
        <v>25</v>
      </c>
      <c r="H53" s="196" t="s">
        <v>26</v>
      </c>
      <c r="I53" s="196" t="s">
        <v>74</v>
      </c>
      <c r="J53" s="197" t="s">
        <v>28</v>
      </c>
      <c r="K53" s="651"/>
      <c r="L53" s="652"/>
      <c r="M53" s="656"/>
      <c r="N53" s="657"/>
      <c r="O53" s="657"/>
      <c r="P53" s="657"/>
      <c r="Q53" s="658"/>
    </row>
    <row r="54" spans="1:17" s="75" customFormat="1" ht="135" x14ac:dyDescent="0.25">
      <c r="A54" s="198" t="s">
        <v>132</v>
      </c>
      <c r="B54" s="199" t="s">
        <v>133</v>
      </c>
      <c r="C54" s="200" t="s">
        <v>134</v>
      </c>
      <c r="D54" s="190" t="s">
        <v>98</v>
      </c>
      <c r="E54" s="188">
        <v>10</v>
      </c>
      <c r="F54" s="188">
        <v>10</v>
      </c>
      <c r="G54" s="188"/>
      <c r="H54" s="188"/>
      <c r="I54" s="188"/>
      <c r="J54" s="188"/>
      <c r="K54" s="659">
        <v>495160</v>
      </c>
      <c r="L54" s="660"/>
      <c r="M54" s="661"/>
      <c r="N54" s="662"/>
      <c r="O54" s="662"/>
      <c r="P54" s="662"/>
      <c r="Q54" s="663"/>
    </row>
    <row r="55" spans="1:17" s="75" customFormat="1" x14ac:dyDescent="0.25">
      <c r="B55" s="109"/>
      <c r="D55" s="110"/>
      <c r="E55" s="109"/>
      <c r="F55" s="109"/>
      <c r="G55" s="109"/>
      <c r="H55" s="109"/>
      <c r="I55" s="109"/>
      <c r="J55" s="109"/>
    </row>
    <row r="56" spans="1:17" s="75" customFormat="1" ht="15.75" thickBot="1" x14ac:dyDescent="0.3">
      <c r="A56" s="632" t="s">
        <v>135</v>
      </c>
      <c r="B56" s="633"/>
      <c r="C56" s="633"/>
      <c r="D56" s="633"/>
      <c r="E56" s="633"/>
      <c r="F56" s="633"/>
      <c r="G56" s="633"/>
      <c r="H56" s="633"/>
      <c r="I56" s="633"/>
      <c r="J56" s="633"/>
      <c r="K56" s="633"/>
      <c r="L56" s="633"/>
      <c r="M56" s="201"/>
      <c r="N56" s="201"/>
      <c r="O56" s="201"/>
      <c r="P56" s="201"/>
      <c r="Q56" s="202"/>
    </row>
    <row r="57" spans="1:17" s="75" customFormat="1" ht="15.75" customHeight="1" thickBot="1" x14ac:dyDescent="0.3">
      <c r="A57" s="634" t="s">
        <v>136</v>
      </c>
      <c r="B57" s="636" t="s">
        <v>68</v>
      </c>
      <c r="C57" s="638" t="s">
        <v>35</v>
      </c>
      <c r="D57" s="639"/>
      <c r="E57" s="639"/>
      <c r="F57" s="640"/>
      <c r="G57" s="638" t="s">
        <v>64</v>
      </c>
      <c r="H57" s="641"/>
      <c r="I57" s="641"/>
      <c r="J57" s="642"/>
      <c r="K57" s="643" t="s">
        <v>137</v>
      </c>
      <c r="L57" s="638" t="s">
        <v>138</v>
      </c>
      <c r="M57" s="641"/>
      <c r="N57" s="641"/>
      <c r="O57" s="641"/>
      <c r="P57" s="645"/>
      <c r="Q57" s="646"/>
    </row>
    <row r="58" spans="1:17" s="75" customFormat="1" ht="60" x14ac:dyDescent="0.25">
      <c r="A58" s="635"/>
      <c r="B58" s="637"/>
      <c r="C58" s="203" t="s">
        <v>139</v>
      </c>
      <c r="D58" s="204" t="s">
        <v>40</v>
      </c>
      <c r="E58" s="204" t="s">
        <v>140</v>
      </c>
      <c r="F58" s="204" t="s">
        <v>42</v>
      </c>
      <c r="G58" s="205" t="s">
        <v>25</v>
      </c>
      <c r="H58" s="205" t="s">
        <v>26</v>
      </c>
      <c r="I58" s="205" t="s">
        <v>74</v>
      </c>
      <c r="J58" s="206" t="s">
        <v>28</v>
      </c>
      <c r="K58" s="644"/>
      <c r="L58" s="204" t="s">
        <v>43</v>
      </c>
      <c r="M58" s="204" t="s">
        <v>44</v>
      </c>
      <c r="N58" s="204" t="s">
        <v>45</v>
      </c>
      <c r="O58" s="204" t="s">
        <v>46</v>
      </c>
      <c r="P58" s="204" t="s">
        <v>47</v>
      </c>
      <c r="Q58" s="207" t="s">
        <v>48</v>
      </c>
    </row>
    <row r="59" spans="1:17" s="75" customFormat="1" ht="15" customHeight="1" x14ac:dyDescent="0.25">
      <c r="A59" s="624" t="s">
        <v>141</v>
      </c>
      <c r="B59" s="626">
        <f>SUM(F59:F60)</f>
        <v>60000</v>
      </c>
      <c r="C59" s="208" t="s">
        <v>142</v>
      </c>
      <c r="D59" s="209">
        <v>4</v>
      </c>
      <c r="E59" s="210">
        <v>3000</v>
      </c>
      <c r="F59" s="210">
        <f>+D59*E59</f>
        <v>12000</v>
      </c>
      <c r="G59" s="210">
        <f>+F59/4</f>
        <v>3000</v>
      </c>
      <c r="H59" s="210">
        <f t="shared" ref="H59:J60" si="9">+$G59</f>
        <v>3000</v>
      </c>
      <c r="I59" s="210">
        <f t="shared" si="9"/>
        <v>3000</v>
      </c>
      <c r="J59" s="210">
        <f t="shared" si="9"/>
        <v>3000</v>
      </c>
      <c r="K59" s="208" t="s">
        <v>100</v>
      </c>
      <c r="L59" s="188">
        <v>15</v>
      </c>
      <c r="M59" s="188">
        <v>2</v>
      </c>
      <c r="N59" s="188">
        <v>3</v>
      </c>
      <c r="O59" s="188">
        <v>1</v>
      </c>
      <c r="P59" s="188">
        <v>1</v>
      </c>
      <c r="Q59" s="188" t="s">
        <v>116</v>
      </c>
    </row>
    <row r="60" spans="1:17" s="75" customFormat="1" ht="15.75" thickBot="1" x14ac:dyDescent="0.3">
      <c r="A60" s="625"/>
      <c r="B60" s="627"/>
      <c r="C60" s="211" t="s">
        <v>143</v>
      </c>
      <c r="D60" s="212">
        <v>4</v>
      </c>
      <c r="E60" s="213">
        <v>12000</v>
      </c>
      <c r="F60" s="210">
        <f t="shared" ref="F60:F70" si="10">+D60*E60</f>
        <v>48000</v>
      </c>
      <c r="G60" s="213">
        <f>+F60/4</f>
        <v>12000</v>
      </c>
      <c r="H60" s="213">
        <f t="shared" si="9"/>
        <v>12000</v>
      </c>
      <c r="I60" s="213">
        <f t="shared" si="9"/>
        <v>12000</v>
      </c>
      <c r="J60" s="213">
        <f t="shared" si="9"/>
        <v>12000</v>
      </c>
      <c r="K60" s="211" t="s">
        <v>100</v>
      </c>
      <c r="L60" s="214">
        <v>15</v>
      </c>
      <c r="M60" s="214">
        <v>2</v>
      </c>
      <c r="N60" s="214">
        <v>3</v>
      </c>
      <c r="O60" s="214">
        <v>1</v>
      </c>
      <c r="P60" s="214">
        <v>1</v>
      </c>
      <c r="Q60" s="214" t="s">
        <v>116</v>
      </c>
    </row>
    <row r="61" spans="1:17" s="75" customFormat="1" ht="15.75" customHeight="1" thickTop="1" x14ac:dyDescent="0.25">
      <c r="A61" s="624" t="s">
        <v>144</v>
      </c>
      <c r="B61" s="628">
        <f>SUM(F61:F65)</f>
        <v>125160</v>
      </c>
      <c r="C61" s="193" t="s">
        <v>145</v>
      </c>
      <c r="D61" s="215">
        <v>10</v>
      </c>
      <c r="E61" s="216">
        <f>1600+800</f>
        <v>2400</v>
      </c>
      <c r="F61" s="210">
        <f t="shared" si="10"/>
        <v>24000</v>
      </c>
      <c r="G61" s="217"/>
      <c r="H61" s="217">
        <f>+F61/10*3</f>
        <v>7200</v>
      </c>
      <c r="I61" s="217">
        <f>+F61/10*4</f>
        <v>9600</v>
      </c>
      <c r="J61" s="217">
        <f>+E61*3</f>
        <v>7200</v>
      </c>
      <c r="K61" s="218" t="s">
        <v>100</v>
      </c>
      <c r="L61" s="192">
        <v>15</v>
      </c>
      <c r="M61" s="192">
        <v>2</v>
      </c>
      <c r="N61" s="192">
        <v>2</v>
      </c>
      <c r="O61" s="192">
        <v>3</v>
      </c>
      <c r="P61" s="192">
        <v>1</v>
      </c>
      <c r="Q61" s="192"/>
    </row>
    <row r="62" spans="1:17" s="75" customFormat="1" x14ac:dyDescent="0.25">
      <c r="A62" s="624"/>
      <c r="B62" s="628"/>
      <c r="C62" s="208" t="s">
        <v>146</v>
      </c>
      <c r="D62" s="209">
        <v>10</v>
      </c>
      <c r="E62" s="210">
        <v>1050</v>
      </c>
      <c r="F62" s="210">
        <f t="shared" si="10"/>
        <v>10500</v>
      </c>
      <c r="G62" s="210"/>
      <c r="H62" s="210">
        <f>+F62/10*3</f>
        <v>3150</v>
      </c>
      <c r="I62" s="210">
        <f>+F62/10*4</f>
        <v>4200</v>
      </c>
      <c r="J62" s="210">
        <f>+E62*3</f>
        <v>3150</v>
      </c>
      <c r="K62" s="208" t="s">
        <v>100</v>
      </c>
      <c r="L62" s="188">
        <v>15</v>
      </c>
      <c r="M62" s="188">
        <v>2</v>
      </c>
      <c r="N62" s="188">
        <v>2</v>
      </c>
      <c r="O62" s="188">
        <v>3</v>
      </c>
      <c r="P62" s="188">
        <v>1</v>
      </c>
      <c r="Q62" s="188"/>
    </row>
    <row r="63" spans="1:17" s="75" customFormat="1" x14ac:dyDescent="0.25">
      <c r="A63" s="624"/>
      <c r="B63" s="628"/>
      <c r="C63" s="208" t="s">
        <v>147</v>
      </c>
      <c r="D63" s="209">
        <v>10</v>
      </c>
      <c r="E63" s="210">
        <v>1050</v>
      </c>
      <c r="F63" s="210">
        <f t="shared" si="10"/>
        <v>10500</v>
      </c>
      <c r="G63" s="210"/>
      <c r="H63" s="210">
        <f>+F63/10*3</f>
        <v>3150</v>
      </c>
      <c r="I63" s="210">
        <f>+F63/10*4</f>
        <v>4200</v>
      </c>
      <c r="J63" s="210">
        <f>+E63*3</f>
        <v>3150</v>
      </c>
      <c r="K63" s="208" t="s">
        <v>100</v>
      </c>
      <c r="L63" s="188">
        <v>15</v>
      </c>
      <c r="M63" s="188">
        <v>2</v>
      </c>
      <c r="N63" s="188">
        <v>2</v>
      </c>
      <c r="O63" s="188">
        <v>3</v>
      </c>
      <c r="P63" s="188">
        <v>1</v>
      </c>
      <c r="Q63" s="188"/>
    </row>
    <row r="64" spans="1:17" s="75" customFormat="1" x14ac:dyDescent="0.25">
      <c r="A64" s="624"/>
      <c r="B64" s="628"/>
      <c r="C64" s="208" t="s">
        <v>148</v>
      </c>
      <c r="D64" s="209">
        <v>150</v>
      </c>
      <c r="E64" s="210">
        <v>134.4</v>
      </c>
      <c r="F64" s="210">
        <f t="shared" si="10"/>
        <v>20160</v>
      </c>
      <c r="G64" s="210"/>
      <c r="H64" s="210">
        <f>+F64/10*3</f>
        <v>6048</v>
      </c>
      <c r="I64" s="210">
        <f>+F64/10*4</f>
        <v>8064</v>
      </c>
      <c r="J64" s="210">
        <f>F64/10*3</f>
        <v>6048</v>
      </c>
      <c r="K64" s="208" t="s">
        <v>100</v>
      </c>
      <c r="L64" s="188">
        <v>15</v>
      </c>
      <c r="M64" s="188">
        <v>2</v>
      </c>
      <c r="N64" s="188">
        <v>3</v>
      </c>
      <c r="O64" s="188">
        <v>7</v>
      </c>
      <c r="P64" s="188">
        <v>1</v>
      </c>
      <c r="Q64" s="188" t="s">
        <v>123</v>
      </c>
    </row>
    <row r="65" spans="1:17" s="75" customFormat="1" ht="15.75" thickBot="1" x14ac:dyDescent="0.3">
      <c r="A65" s="625"/>
      <c r="B65" s="629"/>
      <c r="C65" s="211" t="s">
        <v>78</v>
      </c>
      <c r="D65" s="212">
        <v>10</v>
      </c>
      <c r="E65" s="213">
        <v>6000</v>
      </c>
      <c r="F65" s="210">
        <f t="shared" si="10"/>
        <v>60000</v>
      </c>
      <c r="G65" s="213"/>
      <c r="H65" s="213">
        <f>+F65/10*3</f>
        <v>18000</v>
      </c>
      <c r="I65" s="213">
        <f>+F65/10*4</f>
        <v>24000</v>
      </c>
      <c r="J65" s="213">
        <f>+E65*3</f>
        <v>18000</v>
      </c>
      <c r="K65" s="211" t="s">
        <v>100</v>
      </c>
      <c r="L65" s="188">
        <v>15</v>
      </c>
      <c r="M65" s="188">
        <v>2</v>
      </c>
      <c r="N65" s="188">
        <v>3</v>
      </c>
      <c r="O65" s="188">
        <v>1</v>
      </c>
      <c r="P65" s="188">
        <v>1</v>
      </c>
      <c r="Q65" s="188" t="s">
        <v>116</v>
      </c>
    </row>
    <row r="66" spans="1:17" s="75" customFormat="1" ht="45.75" customHeight="1" thickTop="1" x14ac:dyDescent="0.25">
      <c r="A66" s="630" t="s">
        <v>149</v>
      </c>
      <c r="B66" s="628">
        <f>SUM(F66:F69)</f>
        <v>240000</v>
      </c>
      <c r="C66" s="219" t="s">
        <v>150</v>
      </c>
      <c r="D66" s="220">
        <v>5000</v>
      </c>
      <c r="E66" s="221">
        <v>12</v>
      </c>
      <c r="F66" s="210">
        <f t="shared" si="10"/>
        <v>60000</v>
      </c>
      <c r="G66" s="217"/>
      <c r="H66" s="217"/>
      <c r="I66" s="217">
        <f>+F66</f>
        <v>60000</v>
      </c>
      <c r="J66" s="217"/>
      <c r="K66" s="218" t="s">
        <v>100</v>
      </c>
      <c r="L66" s="192">
        <v>15</v>
      </c>
      <c r="M66" s="192">
        <v>2</v>
      </c>
      <c r="N66" s="192">
        <v>3</v>
      </c>
      <c r="O66" s="192">
        <v>3</v>
      </c>
      <c r="P66" s="192">
        <v>3</v>
      </c>
      <c r="Q66" s="192"/>
    </row>
    <row r="67" spans="1:17" s="75" customFormat="1" ht="45" x14ac:dyDescent="0.25">
      <c r="A67" s="630"/>
      <c r="B67" s="628"/>
      <c r="C67" s="222" t="s">
        <v>151</v>
      </c>
      <c r="D67" s="209">
        <v>5000</v>
      </c>
      <c r="E67" s="223">
        <v>12</v>
      </c>
      <c r="F67" s="210">
        <f t="shared" si="10"/>
        <v>60000</v>
      </c>
      <c r="G67" s="210"/>
      <c r="H67" s="210"/>
      <c r="I67" s="210">
        <f>+F67</f>
        <v>60000</v>
      </c>
      <c r="J67" s="210"/>
      <c r="K67" s="208" t="s">
        <v>100</v>
      </c>
      <c r="L67" s="192">
        <v>15</v>
      </c>
      <c r="M67" s="192">
        <v>2</v>
      </c>
      <c r="N67" s="192">
        <v>3</v>
      </c>
      <c r="O67" s="192">
        <v>3</v>
      </c>
      <c r="P67" s="192">
        <v>3</v>
      </c>
      <c r="Q67" s="188"/>
    </row>
    <row r="68" spans="1:17" s="75" customFormat="1" ht="45" x14ac:dyDescent="0.25">
      <c r="A68" s="630"/>
      <c r="B68" s="628"/>
      <c r="C68" s="222" t="s">
        <v>152</v>
      </c>
      <c r="D68" s="209">
        <v>5000</v>
      </c>
      <c r="E68" s="223">
        <v>12</v>
      </c>
      <c r="F68" s="210">
        <f t="shared" si="10"/>
        <v>60000</v>
      </c>
      <c r="G68" s="210"/>
      <c r="H68" s="210"/>
      <c r="I68" s="210">
        <f>+F68</f>
        <v>60000</v>
      </c>
      <c r="J68" s="210"/>
      <c r="K68" s="208" t="s">
        <v>100</v>
      </c>
      <c r="L68" s="192">
        <v>15</v>
      </c>
      <c r="M68" s="192">
        <v>2</v>
      </c>
      <c r="N68" s="192">
        <v>3</v>
      </c>
      <c r="O68" s="192">
        <v>3</v>
      </c>
      <c r="P68" s="192">
        <v>3</v>
      </c>
      <c r="Q68" s="188"/>
    </row>
    <row r="69" spans="1:17" s="75" customFormat="1" ht="60.75" thickBot="1" x14ac:dyDescent="0.3">
      <c r="A69" s="631"/>
      <c r="B69" s="629"/>
      <c r="C69" s="224" t="s">
        <v>153</v>
      </c>
      <c r="D69" s="212">
        <v>1</v>
      </c>
      <c r="E69" s="225">
        <v>60000</v>
      </c>
      <c r="F69" s="210">
        <f t="shared" si="10"/>
        <v>60000</v>
      </c>
      <c r="G69" s="225"/>
      <c r="H69" s="225"/>
      <c r="I69" s="225">
        <f>+F69</f>
        <v>60000</v>
      </c>
      <c r="J69" s="225"/>
      <c r="K69" s="211" t="s">
        <v>100</v>
      </c>
      <c r="L69" s="192">
        <v>15</v>
      </c>
      <c r="M69" s="192">
        <v>2</v>
      </c>
      <c r="N69" s="192">
        <v>3</v>
      </c>
      <c r="O69" s="192">
        <v>3</v>
      </c>
      <c r="P69" s="192">
        <v>3</v>
      </c>
      <c r="Q69" s="214"/>
    </row>
    <row r="70" spans="1:17" s="75" customFormat="1" ht="45.75" thickTop="1" x14ac:dyDescent="0.25">
      <c r="A70" s="226" t="s">
        <v>154</v>
      </c>
      <c r="B70" s="227">
        <f>SUM(F70)</f>
        <v>70000</v>
      </c>
      <c r="C70" s="219" t="s">
        <v>155</v>
      </c>
      <c r="D70" s="220">
        <v>200</v>
      </c>
      <c r="E70" s="221">
        <v>350</v>
      </c>
      <c r="F70" s="210">
        <f t="shared" si="10"/>
        <v>70000</v>
      </c>
      <c r="G70" s="221"/>
      <c r="H70" s="221"/>
      <c r="I70" s="221">
        <f>+F70</f>
        <v>70000</v>
      </c>
      <c r="J70" s="221"/>
      <c r="K70" s="218" t="s">
        <v>100</v>
      </c>
      <c r="L70" s="192">
        <v>15</v>
      </c>
      <c r="M70" s="192">
        <v>2</v>
      </c>
      <c r="N70" s="192">
        <v>3</v>
      </c>
      <c r="O70" s="192">
        <v>2</v>
      </c>
      <c r="P70" s="192">
        <v>3</v>
      </c>
      <c r="Q70" s="192"/>
    </row>
    <row r="71" spans="1:17" s="75" customFormat="1" ht="15.75" thickBot="1" x14ac:dyDescent="0.3">
      <c r="C71" s="106"/>
      <c r="D71" s="106"/>
      <c r="E71" s="106"/>
      <c r="F71" s="106"/>
      <c r="G71" s="106"/>
      <c r="H71" s="106"/>
      <c r="I71" s="106"/>
      <c r="J71" s="107"/>
      <c r="K71" s="108" t="str">
        <f>'[1]Salud Intregral '!K33</f>
        <v>Programado en el POA</v>
      </c>
      <c r="L71" s="532"/>
      <c r="M71" s="533"/>
      <c r="N71" s="533"/>
      <c r="O71" s="533"/>
      <c r="P71" s="533"/>
      <c r="Q71" s="534"/>
    </row>
    <row r="72" spans="1:17" s="75" customFormat="1" ht="15.75" thickTop="1" x14ac:dyDescent="0.25">
      <c r="A72" s="542" t="str">
        <f>'[1]Salud Intregral '!A34</f>
        <v xml:space="preserve">Producto </v>
      </c>
      <c r="B72" s="436" t="str">
        <f>'[1]Salud Intregral '!B34</f>
        <v>Descripción de Producto</v>
      </c>
      <c r="C72" s="544" t="str">
        <f>'[1]Salud Intregral '!C34</f>
        <v xml:space="preserve">Unidad de medida            </v>
      </c>
      <c r="D72" s="544" t="str">
        <f>'[1]Salud Intregral '!D34</f>
        <v xml:space="preserve">Medio de verificación                   </v>
      </c>
      <c r="E72" s="544" t="str">
        <f>'[1]Salud Intregral '!E34</f>
        <v xml:space="preserve">Línea base                </v>
      </c>
      <c r="F72" s="544" t="str">
        <f>'[1]Salud Intregral '!F34</f>
        <v xml:space="preserve">Meta total             </v>
      </c>
      <c r="G72" s="547" t="str">
        <f>'[1]Salud Intregral '!$G$34</f>
        <v xml:space="preserve">Meta por trimestre                                                                                  </v>
      </c>
      <c r="H72" s="548"/>
      <c r="I72" s="548"/>
      <c r="J72" s="549"/>
      <c r="K72" s="550" t="str">
        <f>'[1]Salud Intregral '!$K$34</f>
        <v>Presupuesto</v>
      </c>
      <c r="L72" s="616"/>
      <c r="M72" s="617"/>
      <c r="N72" s="617"/>
      <c r="O72" s="617"/>
      <c r="P72" s="617"/>
      <c r="Q72" s="618"/>
    </row>
    <row r="73" spans="1:17" s="75" customFormat="1" ht="15.75" thickBot="1" x14ac:dyDescent="0.3">
      <c r="A73" s="529"/>
      <c r="B73" s="623"/>
      <c r="C73" s="545"/>
      <c r="D73" s="545"/>
      <c r="E73" s="545"/>
      <c r="F73" s="545"/>
      <c r="G73" s="79"/>
      <c r="H73" s="79"/>
      <c r="I73" s="79"/>
      <c r="J73" s="79"/>
      <c r="K73" s="615"/>
      <c r="L73" s="619"/>
      <c r="M73" s="620"/>
      <c r="N73" s="620"/>
      <c r="O73" s="620"/>
      <c r="P73" s="620"/>
      <c r="Q73" s="621"/>
    </row>
    <row r="74" spans="1:17" s="75" customFormat="1" ht="33" customHeight="1" x14ac:dyDescent="0.25">
      <c r="A74" s="235" t="str">
        <f>'[1]Salud Intregral '!A36</f>
        <v>Evaluacion del Plan Nacional de Prevencion de Embarazos en Adolescentes Plan EA 2011 - 2016.</v>
      </c>
      <c r="B74" s="236" t="str">
        <f>'[1]Salud Intregral '!B36</f>
        <v>Evaluacion, seguimiento y monitoreo con el subcomite interinstitucional de seguimiento al Plan EA 2011 - 2016.</v>
      </c>
      <c r="C74" s="237" t="str">
        <f>'[1]Salud Intregral '!C36</f>
        <v>Informes</v>
      </c>
      <c r="D74" s="238" t="str">
        <f>'[1]Salud Intregral '!D36</f>
        <v>Documentos y Fotos</v>
      </c>
      <c r="E74" s="239">
        <f>'[1]Salud Intregral '!E36</f>
        <v>0</v>
      </c>
      <c r="F74" s="239">
        <f>'[1]Salud Intregral '!F36</f>
        <v>40</v>
      </c>
      <c r="G74" s="402" t="str">
        <f>'[1]Salud Intregral '!G36</f>
        <v>X</v>
      </c>
      <c r="H74" s="402" t="str">
        <f>'[1]Salud Intregral '!H36</f>
        <v>X</v>
      </c>
      <c r="I74" s="402" t="str">
        <f>'[1]Salud Intregral '!I36</f>
        <v>X</v>
      </c>
      <c r="J74" s="402" t="str">
        <f>'[1]Salud Intregral '!J36</f>
        <v>X</v>
      </c>
      <c r="K74" s="240"/>
      <c r="L74" s="241"/>
      <c r="M74" s="242"/>
      <c r="N74" s="242"/>
      <c r="O74" s="242"/>
      <c r="P74" s="243"/>
      <c r="Q74" s="244"/>
    </row>
    <row r="75" spans="1:17" ht="15.75" thickBot="1" x14ac:dyDescent="0.3">
      <c r="A75" s="398" t="str">
        <f>'[1]Salud Intregral '!$A$37</f>
        <v>Actividades y Atributos</v>
      </c>
      <c r="B75" s="245"/>
      <c r="C75" s="246"/>
      <c r="D75" s="246"/>
      <c r="E75" s="246"/>
      <c r="F75" s="246"/>
      <c r="G75" s="247"/>
      <c r="H75" s="247"/>
      <c r="I75" s="247"/>
      <c r="J75" s="247"/>
      <c r="K75" s="398"/>
      <c r="L75" s="245"/>
      <c r="M75" s="245"/>
      <c r="N75" s="245"/>
      <c r="O75" s="245"/>
      <c r="P75" s="245"/>
      <c r="Q75" s="245"/>
    </row>
    <row r="76" spans="1:17" ht="15.75" thickBot="1" x14ac:dyDescent="0.3">
      <c r="A76" s="436" t="str">
        <f>'[1]Salud Intregral '!A38</f>
        <v>Actividades</v>
      </c>
      <c r="B76" s="518" t="str">
        <f>'[1]Salud Intregral '!B38</f>
        <v>Presupuesto por Actividad</v>
      </c>
      <c r="C76" s="427" t="str">
        <f>'[1]Salud Intregral '!$C$38</f>
        <v>Insumos</v>
      </c>
      <c r="D76" s="428"/>
      <c r="E76" s="428"/>
      <c r="F76" s="429"/>
      <c r="G76" s="427" t="str">
        <f>'[1]Salud Intregral '!$G$38</f>
        <v>Inversion/Trimestre (RD $)</v>
      </c>
      <c r="H76" s="428"/>
      <c r="I76" s="428"/>
      <c r="J76" s="429"/>
      <c r="K76" s="510" t="str">
        <f>'[1]Salud Intregral '!K38</f>
        <v xml:space="preserve">Fuente de Financiamiento </v>
      </c>
      <c r="L76" s="427" t="str">
        <f>'[1]Salud Intregral '!L38</f>
        <v xml:space="preserve">Est. Programática </v>
      </c>
      <c r="M76" s="428"/>
      <c r="N76" s="428"/>
      <c r="O76" s="428"/>
      <c r="P76" s="428"/>
      <c r="Q76" s="429"/>
    </row>
    <row r="77" spans="1:17" ht="24" customHeight="1" thickBot="1" x14ac:dyDescent="0.3">
      <c r="A77" s="495"/>
      <c r="B77" s="497"/>
      <c r="C77" s="248" t="str">
        <f>'[1]Salud Intregral '!C39</f>
        <v xml:space="preserve">Indentificación </v>
      </c>
      <c r="D77" s="249" t="str">
        <f>'[1]Salud Intregral '!D39</f>
        <v>Cantidad</v>
      </c>
      <c r="E77" s="249" t="str">
        <f>'[1]Salud Intregral '!E39</f>
        <v>Costo Unitario (RD$)</v>
      </c>
      <c r="F77" s="249" t="str">
        <f>'[1]Salud Intregral '!F39</f>
        <v>Monto (RD$)</v>
      </c>
      <c r="G77" s="249" t="str">
        <f>'[1]Salud Intregral '!G39</f>
        <v>Ene-Mar</v>
      </c>
      <c r="H77" s="249" t="str">
        <f>'[1]Salud Intregral '!H39</f>
        <v>Abr-Jun</v>
      </c>
      <c r="I77" s="249" t="str">
        <f>'[1]Salud Intregral '!I39</f>
        <v>Jul-Sept</v>
      </c>
      <c r="J77" s="250" t="str">
        <f>'[1]Salud Intregral '!J39</f>
        <v>Oct-Dic</v>
      </c>
      <c r="K77" s="622"/>
      <c r="L77" s="249" t="str">
        <f>'[1]Salud Intregral '!L39</f>
        <v>Prog.</v>
      </c>
      <c r="M77" s="249" t="str">
        <f>'[1]Salud Intregral '!M39</f>
        <v>Act.</v>
      </c>
      <c r="N77" s="249" t="str">
        <f>'[1]Salud Intregral '!N39</f>
        <v>Objeto</v>
      </c>
      <c r="O77" s="249" t="str">
        <f>'[1]Salud Intregral '!O39</f>
        <v>Cuenta</v>
      </c>
      <c r="P77" s="249" t="str">
        <f>'[1]Salud Intregral '!P39</f>
        <v>Subcta.</v>
      </c>
      <c r="Q77" s="251" t="str">
        <f>'[1]Salud Intregral '!Q39</f>
        <v>Auxiliar</v>
      </c>
    </row>
    <row r="78" spans="1:17" ht="15.75" thickBot="1" x14ac:dyDescent="0.3">
      <c r="A78" s="608" t="str">
        <f>'[1]Salud Intregral '!$A$40</f>
        <v>Evaluar las actividades realizadas por los Comites de Seguimiento  a las acciones del Plan de Prevencion de Embarazo en Adolescentes (PEA).   12 jornadas de evaluacion, monitoreo y seguimiento.</v>
      </c>
      <c r="B78" s="611">
        <f>'[1]Salud Intregral '!$B$40</f>
        <v>100080</v>
      </c>
      <c r="C78" s="252" t="str">
        <f>'[1]Salud Intregral '!C40</f>
        <v>Viaticos</v>
      </c>
      <c r="D78" s="240">
        <f>'[1]Salud Intregral '!D40</f>
        <v>3</v>
      </c>
      <c r="E78" s="239">
        <f>'[1]Salud Intregral '!E40</f>
        <v>0</v>
      </c>
      <c r="F78" s="239">
        <f>'[1]Salud Intregral '!F40</f>
        <v>0</v>
      </c>
      <c r="G78" s="239">
        <f>'[1]Salud Intregral '!G40</f>
        <v>0</v>
      </c>
      <c r="H78" s="239">
        <f>'[1]Salud Intregral '!H40</f>
        <v>0</v>
      </c>
      <c r="I78" s="239">
        <f>'[1]Salud Intregral '!I40</f>
        <v>0</v>
      </c>
      <c r="J78" s="239">
        <f>'[1]Salud Intregral '!J40</f>
        <v>0</v>
      </c>
      <c r="K78" s="614" t="str">
        <f>'[1]Salud Intregral '!K40</f>
        <v xml:space="preserve">Fondo General </v>
      </c>
      <c r="L78" s="253">
        <f>'[1]Salud Intregral '!L40</f>
        <v>15</v>
      </c>
      <c r="M78" s="241">
        <f>'[1]Salud Intregral '!M40</f>
        <v>0</v>
      </c>
      <c r="N78" s="241">
        <f>'[1]Salud Intregral '!N40</f>
        <v>0</v>
      </c>
      <c r="O78" s="241">
        <f>'[1]Salud Intregral '!O40</f>
        <v>0</v>
      </c>
      <c r="P78" s="241">
        <f>'[1]Salud Intregral '!P40</f>
        <v>0</v>
      </c>
      <c r="Q78" s="254">
        <f>'[1]Salud Intregral '!Q40</f>
        <v>0</v>
      </c>
    </row>
    <row r="79" spans="1:17" ht="15.75" thickBot="1" x14ac:dyDescent="0.3">
      <c r="A79" s="609"/>
      <c r="B79" s="612"/>
      <c r="C79" s="255" t="str">
        <f>'[1]Salud Intregral '!C41</f>
        <v>2 Tecnicos</v>
      </c>
      <c r="D79" s="256">
        <f>'[1]Salud Intregral '!D41</f>
        <v>24</v>
      </c>
      <c r="E79" s="257">
        <f>'[1]Salud Intregral '!E41</f>
        <v>1050</v>
      </c>
      <c r="F79" s="239">
        <f>'[1]Salud Intregral '!F41</f>
        <v>25200</v>
      </c>
      <c r="G79" s="257">
        <f>'[1]Salud Intregral '!G41</f>
        <v>0</v>
      </c>
      <c r="H79" s="257">
        <f>'[1]Salud Intregral '!H41</f>
        <v>8400</v>
      </c>
      <c r="I79" s="257">
        <f>'[1]Salud Intregral '!I41</f>
        <v>8400</v>
      </c>
      <c r="J79" s="257">
        <f>'[1]Salud Intregral '!J41</f>
        <v>8400</v>
      </c>
      <c r="K79" s="453"/>
      <c r="L79" s="253">
        <f>'[1]Salud Intregral '!L41</f>
        <v>15</v>
      </c>
      <c r="M79" s="255">
        <f>'[1]Salud Intregral '!M41</f>
        <v>2</v>
      </c>
      <c r="N79" s="258">
        <f>'[1]Salud Intregral '!N41</f>
        <v>2</v>
      </c>
      <c r="O79" s="258">
        <f>'[1]Salud Intregral '!O41</f>
        <v>3</v>
      </c>
      <c r="P79" s="258">
        <f>'[1]Salud Intregral '!P41</f>
        <v>1</v>
      </c>
      <c r="Q79" s="259">
        <f>'[1]Salud Intregral '!Q41</f>
        <v>0</v>
      </c>
    </row>
    <row r="80" spans="1:17" ht="15.75" thickBot="1" x14ac:dyDescent="0.3">
      <c r="A80" s="609"/>
      <c r="B80" s="612"/>
      <c r="C80" s="255" t="str">
        <f>'[1]Salud Intregral '!C42</f>
        <v>1 Chofer</v>
      </c>
      <c r="D80" s="256">
        <f>'[1]Salud Intregral '!D42</f>
        <v>12</v>
      </c>
      <c r="E80" s="257">
        <f>'[1]Salud Intregral '!E42</f>
        <v>1050</v>
      </c>
      <c r="F80" s="239">
        <f>'[1]Salud Intregral '!F42</f>
        <v>12600</v>
      </c>
      <c r="G80" s="257">
        <f>'[1]Salud Intregral '!G42</f>
        <v>0</v>
      </c>
      <c r="H80" s="257">
        <f>'[1]Salud Intregral '!H42</f>
        <v>4200</v>
      </c>
      <c r="I80" s="257">
        <f>'[1]Salud Intregral '!I42</f>
        <v>4200</v>
      </c>
      <c r="J80" s="257">
        <f>'[1]Salud Intregral '!J42</f>
        <v>4200</v>
      </c>
      <c r="K80" s="453"/>
      <c r="L80" s="253">
        <f>'[1]Salud Intregral '!L42</f>
        <v>15</v>
      </c>
      <c r="M80" s="255">
        <f>'[1]Salud Intregral '!M42</f>
        <v>2</v>
      </c>
      <c r="N80" s="258">
        <f>'[1]Salud Intregral '!N42</f>
        <v>2</v>
      </c>
      <c r="O80" s="258">
        <f>'[1]Salud Intregral '!O42</f>
        <v>3</v>
      </c>
      <c r="P80" s="258">
        <f>'[1]Salud Intregral '!P42</f>
        <v>1</v>
      </c>
      <c r="Q80" s="259">
        <f>'[1]Salud Intregral '!Q42</f>
        <v>0</v>
      </c>
    </row>
    <row r="81" spans="1:17" ht="15.75" thickBot="1" x14ac:dyDescent="0.3">
      <c r="A81" s="609"/>
      <c r="B81" s="612"/>
      <c r="C81" s="255" t="str">
        <f>'[1]Salud Intregral '!C43</f>
        <v>Combustible</v>
      </c>
      <c r="D81" s="256">
        <f>'[1]Salud Intregral '!D43</f>
        <v>180</v>
      </c>
      <c r="E81" s="257">
        <f>'[1]Salud Intregral '!E43</f>
        <v>150</v>
      </c>
      <c r="F81" s="239">
        <f>'[1]Salud Intregral '!F43</f>
        <v>27000</v>
      </c>
      <c r="G81" s="257">
        <f>'[1]Salud Intregral '!G43</f>
        <v>0</v>
      </c>
      <c r="H81" s="257">
        <f>'[1]Salud Intregral '!H43</f>
        <v>9000</v>
      </c>
      <c r="I81" s="257">
        <f>'[1]Salud Intregral '!I43</f>
        <v>9000</v>
      </c>
      <c r="J81" s="257">
        <f>'[1]Salud Intregral '!J43</f>
        <v>9000</v>
      </c>
      <c r="K81" s="453"/>
      <c r="L81" s="253">
        <f>'[1]Salud Intregral '!L43</f>
        <v>15</v>
      </c>
      <c r="M81" s="255">
        <f>'[1]Salud Intregral '!M43</f>
        <v>2</v>
      </c>
      <c r="N81" s="255">
        <f>'[1]Salud Intregral '!N43</f>
        <v>3</v>
      </c>
      <c r="O81" s="255">
        <f>'[1]Salud Intregral '!O43</f>
        <v>7</v>
      </c>
      <c r="P81" s="258">
        <f>'[1]Salud Intregral '!P43</f>
        <v>1</v>
      </c>
      <c r="Q81" s="260" t="str">
        <f>'[1]Salud Intregral '!Q43</f>
        <v>0 2</v>
      </c>
    </row>
    <row r="82" spans="1:17" ht="15.75" thickBot="1" x14ac:dyDescent="0.3">
      <c r="A82" s="609"/>
      <c r="B82" s="612"/>
      <c r="C82" s="255" t="str">
        <f>'[1]Salud Intregral '!C44</f>
        <v>Material Gastable</v>
      </c>
      <c r="D82" s="256">
        <f>'[1]Salud Intregral '!D44</f>
        <v>0</v>
      </c>
      <c r="E82" s="257">
        <f>'[1]Salud Intregral '!E44</f>
        <v>0</v>
      </c>
      <c r="F82" s="239">
        <f>'[1]Salud Intregral '!F44</f>
        <v>0</v>
      </c>
      <c r="G82" s="257">
        <f>'[1]Salud Intregral '!G44</f>
        <v>0</v>
      </c>
      <c r="H82" s="257">
        <f>'[1]Salud Intregral '!H44</f>
        <v>0</v>
      </c>
      <c r="I82" s="257">
        <f>'[1]Salud Intregral '!I44</f>
        <v>0</v>
      </c>
      <c r="J82" s="257">
        <f>'[1]Salud Intregral '!J44</f>
        <v>0</v>
      </c>
      <c r="K82" s="453"/>
      <c r="L82" s="253">
        <f>'[1]Salud Intregral '!L44</f>
        <v>15</v>
      </c>
      <c r="M82" s="255">
        <f>'[1]Salud Intregral '!M44</f>
        <v>0</v>
      </c>
      <c r="N82" s="255">
        <f>'[1]Salud Intregral '!N44</f>
        <v>0</v>
      </c>
      <c r="O82" s="255">
        <f>'[1]Salud Intregral '!O44</f>
        <v>0</v>
      </c>
      <c r="P82" s="255">
        <f>'[1]Salud Intregral '!P44</f>
        <v>0</v>
      </c>
      <c r="Q82" s="259">
        <f>'[1]Salud Intregral '!Q44</f>
        <v>0</v>
      </c>
    </row>
    <row r="83" spans="1:17" ht="15.75" thickBot="1" x14ac:dyDescent="0.3">
      <c r="A83" s="609"/>
      <c r="B83" s="612"/>
      <c r="C83" s="255" t="str">
        <f>'[1]Salud Intregral '!C45</f>
        <v>Carpetas con bolsillo</v>
      </c>
      <c r="D83" s="256">
        <f>'[1]Salud Intregral '!D45</f>
        <v>360</v>
      </c>
      <c r="E83" s="257">
        <f>'[1]Salud Intregral '!E45</f>
        <v>45</v>
      </c>
      <c r="F83" s="239">
        <f>'[1]Salud Intregral '!F45</f>
        <v>16200</v>
      </c>
      <c r="G83" s="257">
        <f>'[1]Salud Intregral '!G45</f>
        <v>0</v>
      </c>
      <c r="H83" s="257">
        <f>'[1]Salud Intregral '!H45</f>
        <v>5400</v>
      </c>
      <c r="I83" s="257">
        <f>'[1]Salud Intregral '!I45</f>
        <v>5400</v>
      </c>
      <c r="J83" s="257">
        <f>'[1]Salud Intregral '!J45</f>
        <v>5400</v>
      </c>
      <c r="K83" s="453"/>
      <c r="L83" s="253">
        <f>'[1]Salud Intregral '!L45</f>
        <v>15</v>
      </c>
      <c r="M83" s="258">
        <f>'[1]Salud Intregral '!M45</f>
        <v>2</v>
      </c>
      <c r="N83" s="258">
        <f>'[1]Salud Intregral '!N45</f>
        <v>3</v>
      </c>
      <c r="O83" s="258">
        <f>'[1]Salud Intregral '!O45</f>
        <v>9</v>
      </c>
      <c r="P83" s="258">
        <f>'[1]Salud Intregral '!P45</f>
        <v>2</v>
      </c>
      <c r="Q83" s="261">
        <f>'[1]Salud Intregral '!Q45</f>
        <v>0</v>
      </c>
    </row>
    <row r="84" spans="1:17" ht="15.75" thickBot="1" x14ac:dyDescent="0.3">
      <c r="A84" s="609"/>
      <c r="B84" s="612"/>
      <c r="C84" s="255" t="str">
        <f>'[1]Salud Intregral '!C46</f>
        <v>Lapiceros</v>
      </c>
      <c r="D84" s="256">
        <f>'[1]Salud Intregral '!D46</f>
        <v>360</v>
      </c>
      <c r="E84" s="257">
        <f>'[1]Salud Intregral '!E46</f>
        <v>8</v>
      </c>
      <c r="F84" s="239">
        <f>'[1]Salud Intregral '!F46</f>
        <v>2880</v>
      </c>
      <c r="G84" s="257">
        <f>'[1]Salud Intregral '!G46</f>
        <v>0</v>
      </c>
      <c r="H84" s="257">
        <f>'[1]Salud Intregral '!H46</f>
        <v>960</v>
      </c>
      <c r="I84" s="257">
        <f>'[1]Salud Intregral '!I46</f>
        <v>960</v>
      </c>
      <c r="J84" s="257">
        <f>'[1]Salud Intregral '!J46</f>
        <v>960</v>
      </c>
      <c r="K84" s="453"/>
      <c r="L84" s="253">
        <f>'[1]Salud Intregral '!L46</f>
        <v>15</v>
      </c>
      <c r="M84" s="258">
        <f>'[1]Salud Intregral '!M46</f>
        <v>2</v>
      </c>
      <c r="N84" s="258">
        <f>'[1]Salud Intregral '!N46</f>
        <v>3</v>
      </c>
      <c r="O84" s="258">
        <f>'[1]Salud Intregral '!O46</f>
        <v>9</v>
      </c>
      <c r="P84" s="258">
        <f>'[1]Salud Intregral '!P46</f>
        <v>2</v>
      </c>
      <c r="Q84" s="261">
        <f>'[1]Salud Intregral '!Q46</f>
        <v>0</v>
      </c>
    </row>
    <row r="85" spans="1:17" ht="15.75" thickBot="1" x14ac:dyDescent="0.3">
      <c r="A85" s="610"/>
      <c r="B85" s="613"/>
      <c r="C85" s="262" t="str">
        <f>'[1]Salud Intregral '!C47</f>
        <v>Libretas Rayadas</v>
      </c>
      <c r="D85" s="263">
        <f>'[1]Salud Intregral '!D47</f>
        <v>360</v>
      </c>
      <c r="E85" s="264">
        <f>'[1]Salud Intregral '!E47</f>
        <v>45</v>
      </c>
      <c r="F85" s="265">
        <f>'[1]Salud Intregral '!F47</f>
        <v>16200</v>
      </c>
      <c r="G85" s="264">
        <f>'[1]Salud Intregral '!G47</f>
        <v>0</v>
      </c>
      <c r="H85" s="257">
        <f>'[1]Salud Intregral '!H47</f>
        <v>5400</v>
      </c>
      <c r="I85" s="257">
        <f>'[1]Salud Intregral '!I47</f>
        <v>5400</v>
      </c>
      <c r="J85" s="257">
        <f>'[1]Salud Intregral '!J47</f>
        <v>5400</v>
      </c>
      <c r="K85" s="450"/>
      <c r="L85" s="253">
        <f>'[1]Salud Intregral '!L47</f>
        <v>15</v>
      </c>
      <c r="M85" s="258">
        <f>'[1]Salud Intregral '!M47</f>
        <v>2</v>
      </c>
      <c r="N85" s="258">
        <f>'[1]Salud Intregral '!N47</f>
        <v>3</v>
      </c>
      <c r="O85" s="258">
        <f>'[1]Salud Intregral '!O47</f>
        <v>9</v>
      </c>
      <c r="P85" s="258">
        <f>'[1]Salud Intregral '!P47</f>
        <v>2</v>
      </c>
      <c r="Q85" s="261">
        <f>'[1]Salud Intregral '!Q47</f>
        <v>0</v>
      </c>
    </row>
  </sheetData>
  <mergeCells count="76">
    <mergeCell ref="G18:J18"/>
    <mergeCell ref="K18:K19"/>
    <mergeCell ref="K20:K33"/>
    <mergeCell ref="C34:F34"/>
    <mergeCell ref="K35:K42"/>
    <mergeCell ref="B7:C7"/>
    <mergeCell ref="B8:C8"/>
    <mergeCell ref="A12:Q12"/>
    <mergeCell ref="A13:A14"/>
    <mergeCell ref="B13:B14"/>
    <mergeCell ref="C13:C14"/>
    <mergeCell ref="D13:D14"/>
    <mergeCell ref="E13:E14"/>
    <mergeCell ref="F13:F14"/>
    <mergeCell ref="G13:J13"/>
    <mergeCell ref="K13:K14"/>
    <mergeCell ref="L13:Q14"/>
    <mergeCell ref="L15:Q15"/>
    <mergeCell ref="A51:L51"/>
    <mergeCell ref="C47:F47"/>
    <mergeCell ref="A47:A49"/>
    <mergeCell ref="B47:B49"/>
    <mergeCell ref="A43:A46"/>
    <mergeCell ref="B43:B46"/>
    <mergeCell ref="C43:F43"/>
    <mergeCell ref="L18:Q18"/>
    <mergeCell ref="A20:A33"/>
    <mergeCell ref="B20:B33"/>
    <mergeCell ref="A34:A42"/>
    <mergeCell ref="B34:B42"/>
    <mergeCell ref="A18:A19"/>
    <mergeCell ref="B18:B19"/>
    <mergeCell ref="C18:F18"/>
    <mergeCell ref="A52:A53"/>
    <mergeCell ref="G52:J52"/>
    <mergeCell ref="K52:L53"/>
    <mergeCell ref="M52:Q53"/>
    <mergeCell ref="K54:L54"/>
    <mergeCell ref="M54:Q54"/>
    <mergeCell ref="B52:B53"/>
    <mergeCell ref="C52:C53"/>
    <mergeCell ref="D52:D53"/>
    <mergeCell ref="E52:E53"/>
    <mergeCell ref="F52:F53"/>
    <mergeCell ref="A56:L56"/>
    <mergeCell ref="A57:A58"/>
    <mergeCell ref="B57:B58"/>
    <mergeCell ref="C57:F57"/>
    <mergeCell ref="G57:J57"/>
    <mergeCell ref="K57:K58"/>
    <mergeCell ref="L57:Q57"/>
    <mergeCell ref="C72:C73"/>
    <mergeCell ref="D72:D73"/>
    <mergeCell ref="E72:E73"/>
    <mergeCell ref="A59:A60"/>
    <mergeCell ref="B59:B60"/>
    <mergeCell ref="A61:A65"/>
    <mergeCell ref="B61:B65"/>
    <mergeCell ref="A66:A69"/>
    <mergeCell ref="B66:B69"/>
    <mergeCell ref="A78:A85"/>
    <mergeCell ref="B78:B85"/>
    <mergeCell ref="K78:K85"/>
    <mergeCell ref="L71:Q71"/>
    <mergeCell ref="F72:F73"/>
    <mergeCell ref="G72:J72"/>
    <mergeCell ref="K72:K73"/>
    <mergeCell ref="L72:Q73"/>
    <mergeCell ref="A76:A77"/>
    <mergeCell ref="B76:B77"/>
    <mergeCell ref="C76:F76"/>
    <mergeCell ref="G76:J76"/>
    <mergeCell ref="K76:K77"/>
    <mergeCell ref="L76:Q76"/>
    <mergeCell ref="A72:A73"/>
    <mergeCell ref="B72:B73"/>
  </mergeCells>
  <printOptions horizontalCentered="1"/>
  <pageMargins left="0.51181102362204722" right="0.51181102362204722" top="0.55118110236220474" bottom="0.55118110236220474" header="0.31496062992125984" footer="0.31496062992125984"/>
  <pageSetup paperSize="5" scale="54" fitToWidth="20" fitToHeight="20" orientation="landscape" r:id="rId1"/>
  <headerFooter>
    <oddFooter>&amp;C&amp;P&amp;R&amp;F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zoomScaleNormal="100" zoomScaleSheetLayoutView="100" workbookViewId="0">
      <selection activeCell="C5" sqref="C5:C9"/>
    </sheetView>
  </sheetViews>
  <sheetFormatPr baseColWidth="10" defaultColWidth="11.42578125" defaultRowHeight="15" x14ac:dyDescent="0.25"/>
  <cols>
    <col min="1" max="1" width="13.42578125" customWidth="1"/>
    <col min="2" max="2" width="42.7109375" customWidth="1"/>
    <col min="3" max="3" width="50.7109375" customWidth="1"/>
    <col min="4" max="4" width="47.42578125" customWidth="1"/>
    <col min="5" max="5" width="22.5703125" customWidth="1"/>
    <col min="6" max="6" width="23" customWidth="1"/>
    <col min="7" max="7" width="19.5703125" customWidth="1"/>
    <col min="8" max="8" width="31.140625" customWidth="1"/>
  </cols>
  <sheetData>
    <row r="1" spans="1:8" ht="62.25" customHeight="1" thickBot="1" x14ac:dyDescent="0.3">
      <c r="A1" s="784" t="s">
        <v>156</v>
      </c>
      <c r="B1" s="785"/>
      <c r="C1" s="785"/>
      <c r="D1" s="785"/>
      <c r="E1" s="785"/>
      <c r="F1" s="786"/>
    </row>
    <row r="2" spans="1:8" ht="18" x14ac:dyDescent="0.25">
      <c r="A2" s="787" t="s">
        <v>157</v>
      </c>
      <c r="B2" s="789" t="s">
        <v>158</v>
      </c>
      <c r="C2" s="789" t="s">
        <v>159</v>
      </c>
      <c r="D2" s="789" t="s">
        <v>160</v>
      </c>
      <c r="E2" s="791" t="s">
        <v>161</v>
      </c>
      <c r="F2" s="792"/>
      <c r="G2" s="4"/>
    </row>
    <row r="3" spans="1:8" ht="18" x14ac:dyDescent="0.25">
      <c r="A3" s="788"/>
      <c r="B3" s="790"/>
      <c r="C3" s="790"/>
      <c r="D3" s="790"/>
      <c r="E3" s="5" t="s">
        <v>162</v>
      </c>
      <c r="F3" s="5" t="s">
        <v>163</v>
      </c>
      <c r="G3" s="4"/>
    </row>
    <row r="4" spans="1:8" ht="22.5" customHeight="1" x14ac:dyDescent="0.25">
      <c r="A4" s="6" t="s">
        <v>164</v>
      </c>
      <c r="B4" s="7" t="s">
        <v>165</v>
      </c>
      <c r="C4" s="8"/>
      <c r="D4" s="8"/>
      <c r="E4" s="9">
        <v>303641467</v>
      </c>
      <c r="F4" s="10">
        <v>366269506</v>
      </c>
      <c r="G4" s="11"/>
    </row>
    <row r="5" spans="1:8" ht="57.75" customHeight="1" x14ac:dyDescent="0.25">
      <c r="A5" s="774">
        <v>1</v>
      </c>
      <c r="B5" s="777" t="s">
        <v>166</v>
      </c>
      <c r="C5" s="706" t="s">
        <v>167</v>
      </c>
      <c r="D5" s="12" t="s">
        <v>168</v>
      </c>
      <c r="E5" s="778"/>
      <c r="F5" s="781">
        <v>8664062</v>
      </c>
      <c r="H5" s="13"/>
    </row>
    <row r="6" spans="1:8" ht="47.25" customHeight="1" x14ac:dyDescent="0.25">
      <c r="A6" s="775"/>
      <c r="B6" s="777"/>
      <c r="C6" s="706"/>
      <c r="D6" s="12" t="s">
        <v>169</v>
      </c>
      <c r="E6" s="779"/>
      <c r="F6" s="782"/>
      <c r="H6" s="13"/>
    </row>
    <row r="7" spans="1:8" ht="42" customHeight="1" x14ac:dyDescent="0.25">
      <c r="A7" s="775"/>
      <c r="B7" s="777"/>
      <c r="C7" s="706"/>
      <c r="D7" s="12" t="s">
        <v>170</v>
      </c>
      <c r="E7" s="779"/>
      <c r="F7" s="782"/>
      <c r="H7" s="13"/>
    </row>
    <row r="8" spans="1:8" ht="83.25" customHeight="1" x14ac:dyDescent="0.25">
      <c r="A8" s="775"/>
      <c r="B8" s="777"/>
      <c r="C8" s="706"/>
      <c r="D8" s="12" t="s">
        <v>171</v>
      </c>
      <c r="E8" s="779"/>
      <c r="F8" s="782"/>
      <c r="H8" s="13"/>
    </row>
    <row r="9" spans="1:8" ht="90" x14ac:dyDescent="0.25">
      <c r="A9" s="775"/>
      <c r="B9" s="777"/>
      <c r="C9" s="706"/>
      <c r="D9" s="12" t="s">
        <v>172</v>
      </c>
      <c r="E9" s="780"/>
      <c r="F9" s="783"/>
      <c r="H9" s="13"/>
    </row>
    <row r="10" spans="1:8" ht="3.75" customHeight="1" x14ac:dyDescent="0.25">
      <c r="A10" s="775"/>
      <c r="B10" s="777"/>
      <c r="C10" s="14"/>
      <c r="D10" s="15"/>
      <c r="E10" s="15"/>
      <c r="F10" s="16"/>
      <c r="H10" s="13"/>
    </row>
    <row r="11" spans="1:8" ht="60.75" customHeight="1" x14ac:dyDescent="0.25">
      <c r="A11" s="775"/>
      <c r="B11" s="777"/>
      <c r="C11" s="730" t="s">
        <v>173</v>
      </c>
      <c r="D11" s="17" t="s">
        <v>174</v>
      </c>
      <c r="E11" s="747"/>
      <c r="F11" s="749">
        <v>5100611</v>
      </c>
      <c r="H11" s="13"/>
    </row>
    <row r="12" spans="1:8" ht="108" x14ac:dyDescent="0.25">
      <c r="A12" s="775"/>
      <c r="B12" s="777"/>
      <c r="C12" s="730"/>
      <c r="D12" s="17" t="s">
        <v>175</v>
      </c>
      <c r="E12" s="739"/>
      <c r="F12" s="740"/>
      <c r="H12" s="13"/>
    </row>
    <row r="13" spans="1:8" ht="6" customHeight="1" x14ac:dyDescent="0.25">
      <c r="A13" s="775"/>
      <c r="B13" s="777"/>
      <c r="C13" s="14"/>
      <c r="D13" s="18"/>
      <c r="E13" s="18"/>
      <c r="F13" s="19"/>
      <c r="H13" s="13"/>
    </row>
    <row r="14" spans="1:8" ht="84" customHeight="1" x14ac:dyDescent="0.25">
      <c r="A14" s="775"/>
      <c r="B14" s="777"/>
      <c r="C14" s="773" t="s">
        <v>176</v>
      </c>
      <c r="D14" s="17" t="s">
        <v>177</v>
      </c>
      <c r="E14" s="747"/>
      <c r="F14" s="749">
        <v>4680000</v>
      </c>
      <c r="H14" s="13"/>
    </row>
    <row r="15" spans="1:8" ht="51" customHeight="1" x14ac:dyDescent="0.25">
      <c r="A15" s="775"/>
      <c r="B15" s="777"/>
      <c r="C15" s="773"/>
      <c r="D15" s="17" t="s">
        <v>178</v>
      </c>
      <c r="E15" s="739"/>
      <c r="F15" s="740"/>
      <c r="H15" s="13"/>
    </row>
    <row r="16" spans="1:8" ht="67.5" customHeight="1" x14ac:dyDescent="0.25">
      <c r="A16" s="775"/>
      <c r="B16" s="777"/>
      <c r="C16" s="773"/>
      <c r="D16" s="17" t="s">
        <v>179</v>
      </c>
      <c r="E16" s="739"/>
      <c r="F16" s="740"/>
      <c r="H16" s="13"/>
    </row>
    <row r="17" spans="1:8" ht="54" x14ac:dyDescent="0.25">
      <c r="A17" s="775"/>
      <c r="B17" s="777"/>
      <c r="C17" s="773"/>
      <c r="D17" s="17" t="s">
        <v>180</v>
      </c>
      <c r="E17" s="739"/>
      <c r="F17" s="740"/>
      <c r="H17" s="13"/>
    </row>
    <row r="18" spans="1:8" ht="41.25" customHeight="1" x14ac:dyDescent="0.25">
      <c r="A18" s="775"/>
      <c r="B18" s="777"/>
      <c r="C18" s="773"/>
      <c r="D18" s="17" t="s">
        <v>181</v>
      </c>
      <c r="E18" s="748"/>
      <c r="F18" s="750"/>
      <c r="H18" s="13"/>
    </row>
    <row r="19" spans="1:8" ht="4.5" customHeight="1" x14ac:dyDescent="0.25">
      <c r="A19" s="775"/>
      <c r="B19" s="777"/>
      <c r="C19" s="14"/>
      <c r="D19" s="18"/>
      <c r="E19" s="18"/>
      <c r="F19" s="19"/>
      <c r="H19" s="13"/>
    </row>
    <row r="20" spans="1:8" ht="72.75" customHeight="1" x14ac:dyDescent="0.25">
      <c r="A20" s="775"/>
      <c r="B20" s="777"/>
      <c r="C20" s="706" t="s">
        <v>182</v>
      </c>
      <c r="D20" s="17" t="s">
        <v>183</v>
      </c>
      <c r="E20" s="747"/>
      <c r="F20" s="749">
        <v>4431384</v>
      </c>
      <c r="H20" s="13"/>
    </row>
    <row r="21" spans="1:8" ht="66" customHeight="1" x14ac:dyDescent="0.25">
      <c r="A21" s="775"/>
      <c r="B21" s="777"/>
      <c r="C21" s="706"/>
      <c r="D21" s="17" t="s">
        <v>184</v>
      </c>
      <c r="E21" s="739"/>
      <c r="F21" s="740"/>
      <c r="H21" s="13"/>
    </row>
    <row r="22" spans="1:8" ht="45.75" customHeight="1" x14ac:dyDescent="0.25">
      <c r="A22" s="775"/>
      <c r="B22" s="777"/>
      <c r="C22" s="706"/>
      <c r="D22" s="17" t="s">
        <v>185</v>
      </c>
      <c r="E22" s="739"/>
      <c r="F22" s="740"/>
      <c r="H22" s="13"/>
    </row>
    <row r="23" spans="1:8" ht="66.75" customHeight="1" x14ac:dyDescent="0.25">
      <c r="A23" s="776"/>
      <c r="B23" s="777"/>
      <c r="C23" s="706"/>
      <c r="D23" s="17" t="s">
        <v>186</v>
      </c>
      <c r="E23" s="748"/>
      <c r="F23" s="750"/>
      <c r="H23" s="13"/>
    </row>
    <row r="24" spans="1:8" ht="96" customHeight="1" x14ac:dyDescent="0.25">
      <c r="A24" s="20"/>
      <c r="B24" s="772" t="s">
        <v>187</v>
      </c>
      <c r="C24" s="12" t="s">
        <v>188</v>
      </c>
      <c r="D24" s="12" t="s">
        <v>189</v>
      </c>
      <c r="E24" s="747"/>
      <c r="F24" s="749">
        <v>45500000</v>
      </c>
      <c r="H24" s="13"/>
    </row>
    <row r="25" spans="1:8" ht="83.25" customHeight="1" x14ac:dyDescent="0.25">
      <c r="A25" s="20"/>
      <c r="B25" s="772"/>
      <c r="C25" s="773" t="s">
        <v>190</v>
      </c>
      <c r="D25" s="21" t="s">
        <v>191</v>
      </c>
      <c r="E25" s="739"/>
      <c r="F25" s="740"/>
      <c r="H25" s="13"/>
    </row>
    <row r="26" spans="1:8" ht="97.5" customHeight="1" x14ac:dyDescent="0.25">
      <c r="A26" s="20"/>
      <c r="B26" s="772"/>
      <c r="C26" s="773"/>
      <c r="D26" s="22" t="s">
        <v>192</v>
      </c>
      <c r="E26" s="739"/>
      <c r="F26" s="740"/>
      <c r="H26" s="13"/>
    </row>
    <row r="27" spans="1:8" ht="57.75" customHeight="1" x14ac:dyDescent="0.25">
      <c r="A27" s="20"/>
      <c r="B27" s="772"/>
      <c r="C27" s="773"/>
      <c r="D27" s="21" t="s">
        <v>193</v>
      </c>
      <c r="E27" s="739"/>
      <c r="F27" s="740"/>
      <c r="H27" s="13"/>
    </row>
    <row r="28" spans="1:8" ht="68.25" customHeight="1" x14ac:dyDescent="0.25">
      <c r="A28" s="20"/>
      <c r="B28" s="772"/>
      <c r="C28" s="773"/>
      <c r="D28" s="21" t="s">
        <v>194</v>
      </c>
      <c r="E28" s="739"/>
      <c r="F28" s="740"/>
      <c r="H28" s="13"/>
    </row>
    <row r="29" spans="1:8" ht="65.25" customHeight="1" x14ac:dyDescent="0.25">
      <c r="A29" s="20"/>
      <c r="B29" s="772"/>
      <c r="C29" s="12" t="s">
        <v>173</v>
      </c>
      <c r="D29" s="12" t="s">
        <v>195</v>
      </c>
      <c r="E29" s="748"/>
      <c r="F29" s="750"/>
      <c r="H29" s="23"/>
    </row>
    <row r="30" spans="1:8" ht="75.75" customHeight="1" x14ac:dyDescent="0.25">
      <c r="A30" s="20"/>
      <c r="B30" s="771" t="s">
        <v>196</v>
      </c>
      <c r="C30" s="706" t="s">
        <v>197</v>
      </c>
      <c r="D30" s="12" t="s">
        <v>198</v>
      </c>
      <c r="E30" s="747"/>
      <c r="F30" s="749">
        <v>12529300</v>
      </c>
      <c r="H30" s="23"/>
    </row>
    <row r="31" spans="1:8" ht="50.25" customHeight="1" x14ac:dyDescent="0.25">
      <c r="A31" s="20"/>
      <c r="B31" s="771"/>
      <c r="C31" s="706"/>
      <c r="D31" s="12" t="s">
        <v>199</v>
      </c>
      <c r="E31" s="739"/>
      <c r="F31" s="740"/>
      <c r="H31" s="23"/>
    </row>
    <row r="32" spans="1:8" ht="77.25" customHeight="1" x14ac:dyDescent="0.25">
      <c r="A32" s="20"/>
      <c r="B32" s="771"/>
      <c r="C32" s="706"/>
      <c r="D32" s="12" t="s">
        <v>200</v>
      </c>
      <c r="E32" s="739"/>
      <c r="F32" s="740"/>
      <c r="H32" s="23"/>
    </row>
    <row r="33" spans="1:8" ht="65.25" customHeight="1" x14ac:dyDescent="0.25">
      <c r="A33" s="20"/>
      <c r="B33" s="771"/>
      <c r="C33" s="706"/>
      <c r="D33" s="12" t="s">
        <v>201</v>
      </c>
      <c r="E33" s="739"/>
      <c r="F33" s="740"/>
      <c r="H33" s="23"/>
    </row>
    <row r="34" spans="1:8" ht="50.25" customHeight="1" x14ac:dyDescent="0.25">
      <c r="A34" s="20"/>
      <c r="B34" s="771"/>
      <c r="C34" s="706"/>
      <c r="D34" s="12" t="s">
        <v>202</v>
      </c>
      <c r="E34" s="739"/>
      <c r="F34" s="740"/>
      <c r="H34" s="23"/>
    </row>
    <row r="35" spans="1:8" ht="64.5" customHeight="1" x14ac:dyDescent="0.25">
      <c r="A35" s="20"/>
      <c r="B35" s="771"/>
      <c r="C35" s="706"/>
      <c r="D35" s="17" t="s">
        <v>203</v>
      </c>
      <c r="E35" s="739"/>
      <c r="F35" s="740"/>
      <c r="H35" s="23"/>
    </row>
    <row r="36" spans="1:8" ht="74.25" customHeight="1" x14ac:dyDescent="0.25">
      <c r="A36" s="20"/>
      <c r="B36" s="771"/>
      <c r="C36" s="706" t="s">
        <v>204</v>
      </c>
      <c r="D36" s="12" t="s">
        <v>205</v>
      </c>
      <c r="E36" s="739"/>
      <c r="F36" s="740"/>
      <c r="H36" s="23"/>
    </row>
    <row r="37" spans="1:8" ht="78.75" customHeight="1" x14ac:dyDescent="0.25">
      <c r="A37" s="20"/>
      <c r="B37" s="771"/>
      <c r="C37" s="706"/>
      <c r="D37" s="12" t="s">
        <v>206</v>
      </c>
      <c r="E37" s="739"/>
      <c r="F37" s="740"/>
      <c r="H37" s="23"/>
    </row>
    <row r="38" spans="1:8" ht="48.75" customHeight="1" x14ac:dyDescent="0.25">
      <c r="A38" s="20"/>
      <c r="B38" s="771"/>
      <c r="C38" s="12" t="s">
        <v>207</v>
      </c>
      <c r="D38" s="12" t="s">
        <v>208</v>
      </c>
      <c r="E38" s="748"/>
      <c r="F38" s="750"/>
      <c r="H38" s="23"/>
    </row>
    <row r="39" spans="1:8" ht="74.25" customHeight="1" x14ac:dyDescent="0.25">
      <c r="A39" s="20"/>
      <c r="B39" s="772" t="s">
        <v>209</v>
      </c>
      <c r="C39" s="767" t="s">
        <v>210</v>
      </c>
      <c r="D39" s="12" t="s">
        <v>211</v>
      </c>
      <c r="E39" s="747"/>
      <c r="F39" s="749">
        <v>7650000</v>
      </c>
      <c r="H39" s="23"/>
    </row>
    <row r="40" spans="1:8" ht="48.75" customHeight="1" x14ac:dyDescent="0.25">
      <c r="A40" s="20"/>
      <c r="B40" s="772"/>
      <c r="C40" s="767"/>
      <c r="D40" s="12" t="s">
        <v>212</v>
      </c>
      <c r="E40" s="748"/>
      <c r="F40" s="750"/>
      <c r="H40" s="23"/>
    </row>
    <row r="41" spans="1:8" ht="99" customHeight="1" x14ac:dyDescent="0.25">
      <c r="A41" s="20"/>
      <c r="B41" s="744" t="s">
        <v>213</v>
      </c>
      <c r="C41" s="767" t="s">
        <v>214</v>
      </c>
      <c r="D41" s="12" t="s">
        <v>215</v>
      </c>
      <c r="E41" s="747"/>
      <c r="F41" s="749">
        <v>3850000</v>
      </c>
      <c r="H41" s="23"/>
    </row>
    <row r="42" spans="1:8" ht="127.5" customHeight="1" x14ac:dyDescent="0.25">
      <c r="A42" s="20"/>
      <c r="B42" s="766"/>
      <c r="C42" s="767"/>
      <c r="D42" s="24" t="s">
        <v>216</v>
      </c>
      <c r="E42" s="748"/>
      <c r="F42" s="750"/>
      <c r="H42" s="23"/>
    </row>
    <row r="43" spans="1:8" ht="18.75" customHeight="1" x14ac:dyDescent="0.25">
      <c r="A43" s="25"/>
      <c r="B43" s="26"/>
      <c r="C43" s="26"/>
      <c r="D43" s="26"/>
      <c r="E43" s="27">
        <v>86678754</v>
      </c>
      <c r="F43" s="28">
        <f>SUM(F5:F42)</f>
        <v>92405357</v>
      </c>
      <c r="H43" s="23"/>
    </row>
    <row r="44" spans="1:8" ht="75" customHeight="1" x14ac:dyDescent="0.25">
      <c r="A44" s="768" t="s">
        <v>217</v>
      </c>
      <c r="B44" s="744" t="s">
        <v>218</v>
      </c>
      <c r="C44" s="706" t="s">
        <v>219</v>
      </c>
      <c r="D44" s="12" t="s">
        <v>220</v>
      </c>
      <c r="E44" s="769"/>
      <c r="F44" s="770"/>
      <c r="H44" s="23"/>
    </row>
    <row r="45" spans="1:8" ht="51" customHeight="1" x14ac:dyDescent="0.25">
      <c r="A45" s="768"/>
      <c r="B45" s="715"/>
      <c r="C45" s="706"/>
      <c r="D45" s="12" t="s">
        <v>221</v>
      </c>
      <c r="E45" s="769"/>
      <c r="F45" s="770"/>
      <c r="H45" s="23"/>
    </row>
    <row r="46" spans="1:8" ht="53.25" customHeight="1" x14ac:dyDescent="0.25">
      <c r="A46" s="768"/>
      <c r="B46" s="715"/>
      <c r="C46" s="706"/>
      <c r="D46" s="12" t="s">
        <v>222</v>
      </c>
      <c r="E46" s="769"/>
      <c r="F46" s="770"/>
      <c r="H46" s="23"/>
    </row>
    <row r="47" spans="1:8" ht="36" customHeight="1" x14ac:dyDescent="0.25">
      <c r="A47" s="768"/>
      <c r="B47" s="715"/>
      <c r="C47" s="706"/>
      <c r="D47" s="29" t="s">
        <v>223</v>
      </c>
      <c r="E47" s="769"/>
      <c r="F47" s="770"/>
      <c r="H47" s="23"/>
    </row>
    <row r="48" spans="1:8" ht="155.25" customHeight="1" x14ac:dyDescent="0.25">
      <c r="A48" s="768"/>
      <c r="B48" s="715"/>
      <c r="C48" s="12" t="s">
        <v>224</v>
      </c>
      <c r="D48" s="12" t="s">
        <v>225</v>
      </c>
      <c r="E48" s="769"/>
      <c r="F48" s="770"/>
      <c r="H48" s="23"/>
    </row>
    <row r="49" spans="1:8" ht="56.25" customHeight="1" x14ac:dyDescent="0.25">
      <c r="A49" s="768"/>
      <c r="B49" s="766"/>
      <c r="C49" s="29" t="s">
        <v>226</v>
      </c>
      <c r="D49" s="29" t="s">
        <v>227</v>
      </c>
      <c r="E49" s="769"/>
      <c r="F49" s="770"/>
      <c r="H49" s="23"/>
    </row>
    <row r="50" spans="1:8" ht="18" x14ac:dyDescent="0.25">
      <c r="A50" s="30"/>
      <c r="B50" s="15"/>
      <c r="C50" s="15"/>
      <c r="D50" s="31"/>
      <c r="E50" s="32">
        <v>74855963</v>
      </c>
      <c r="F50" s="33">
        <v>81471947</v>
      </c>
      <c r="H50" s="23"/>
    </row>
    <row r="51" spans="1:8" ht="44.25" customHeight="1" x14ac:dyDescent="0.25">
      <c r="A51" s="703" t="s">
        <v>228</v>
      </c>
      <c r="B51" s="764" t="s">
        <v>229</v>
      </c>
      <c r="C51" s="738" t="s">
        <v>230</v>
      </c>
      <c r="D51" s="12" t="s">
        <v>231</v>
      </c>
      <c r="E51" s="718"/>
      <c r="F51" s="719"/>
      <c r="H51" s="23"/>
    </row>
    <row r="52" spans="1:8" ht="54" x14ac:dyDescent="0.25">
      <c r="A52" s="703"/>
      <c r="B52" s="764"/>
      <c r="C52" s="717"/>
      <c r="D52" s="34" t="s">
        <v>232</v>
      </c>
      <c r="E52" s="718"/>
      <c r="F52" s="719"/>
      <c r="H52" s="23"/>
    </row>
    <row r="53" spans="1:8" ht="66" customHeight="1" x14ac:dyDescent="0.25">
      <c r="A53" s="703"/>
      <c r="B53" s="764"/>
      <c r="C53" s="717"/>
      <c r="D53" s="35" t="s">
        <v>233</v>
      </c>
      <c r="E53" s="718"/>
      <c r="F53" s="719"/>
      <c r="H53" s="23"/>
    </row>
    <row r="54" spans="1:8" ht="86.25" customHeight="1" x14ac:dyDescent="0.25">
      <c r="A54" s="703"/>
      <c r="B54" s="764"/>
      <c r="C54" s="717"/>
      <c r="D54" s="35" t="s">
        <v>234</v>
      </c>
      <c r="E54" s="718"/>
      <c r="F54" s="719"/>
      <c r="H54" s="23"/>
    </row>
    <row r="55" spans="1:8" ht="75.75" customHeight="1" x14ac:dyDescent="0.25">
      <c r="A55" s="703"/>
      <c r="B55" s="764"/>
      <c r="C55" s="717"/>
      <c r="D55" s="35" t="s">
        <v>235</v>
      </c>
      <c r="E55" s="718"/>
      <c r="F55" s="719"/>
      <c r="H55" s="23"/>
    </row>
    <row r="56" spans="1:8" ht="43.5" customHeight="1" x14ac:dyDescent="0.25">
      <c r="A56" s="703"/>
      <c r="B56" s="764"/>
      <c r="C56" s="721"/>
      <c r="D56" s="35" t="s">
        <v>236</v>
      </c>
      <c r="E56" s="718"/>
      <c r="F56" s="719"/>
      <c r="H56" s="23"/>
    </row>
    <row r="57" spans="1:8" ht="18" x14ac:dyDescent="0.25">
      <c r="A57" s="30"/>
      <c r="B57" s="36"/>
      <c r="C57" s="37"/>
      <c r="D57" s="38"/>
      <c r="E57" s="39">
        <v>101879926</v>
      </c>
      <c r="F57" s="40">
        <v>135630862</v>
      </c>
      <c r="H57" s="23"/>
    </row>
    <row r="58" spans="1:8" ht="61.5" customHeight="1" x14ac:dyDescent="0.25">
      <c r="A58" s="725" t="s">
        <v>237</v>
      </c>
      <c r="B58" s="765" t="s">
        <v>238</v>
      </c>
      <c r="C58" s="12" t="s">
        <v>239</v>
      </c>
      <c r="D58" s="12" t="s">
        <v>240</v>
      </c>
      <c r="E58" s="718"/>
      <c r="F58" s="719"/>
      <c r="H58" s="23"/>
    </row>
    <row r="59" spans="1:8" ht="62.25" customHeight="1" x14ac:dyDescent="0.25">
      <c r="A59" s="725"/>
      <c r="B59" s="765"/>
      <c r="C59" s="12" t="s">
        <v>241</v>
      </c>
      <c r="D59" s="41" t="s">
        <v>242</v>
      </c>
      <c r="E59" s="718"/>
      <c r="F59" s="719"/>
      <c r="H59" s="23"/>
    </row>
    <row r="60" spans="1:8" ht="57.75" customHeight="1" x14ac:dyDescent="0.25">
      <c r="A60" s="725"/>
      <c r="B60" s="765"/>
      <c r="C60" s="12" t="s">
        <v>243</v>
      </c>
      <c r="D60" s="12" t="s">
        <v>244</v>
      </c>
      <c r="E60" s="718"/>
      <c r="F60" s="719"/>
      <c r="H60" s="23"/>
    </row>
    <row r="61" spans="1:8" ht="46.5" customHeight="1" x14ac:dyDescent="0.25">
      <c r="A61" s="725"/>
      <c r="B61" s="765"/>
      <c r="C61" s="12" t="s">
        <v>245</v>
      </c>
      <c r="D61" s="12" t="s">
        <v>246</v>
      </c>
      <c r="E61" s="718"/>
      <c r="F61" s="719"/>
      <c r="H61" s="23"/>
    </row>
    <row r="62" spans="1:8" ht="55.5" customHeight="1" x14ac:dyDescent="0.25">
      <c r="A62" s="725"/>
      <c r="B62" s="765"/>
      <c r="C62" s="730" t="s">
        <v>247</v>
      </c>
      <c r="D62" s="12" t="s">
        <v>248</v>
      </c>
      <c r="E62" s="718"/>
      <c r="F62" s="719"/>
      <c r="H62" s="23"/>
    </row>
    <row r="63" spans="1:8" ht="107.25" customHeight="1" x14ac:dyDescent="0.25">
      <c r="A63" s="725"/>
      <c r="B63" s="765"/>
      <c r="C63" s="730"/>
      <c r="D63" s="12" t="s">
        <v>249</v>
      </c>
      <c r="E63" s="718"/>
      <c r="F63" s="719"/>
    </row>
    <row r="64" spans="1:8" ht="25.5" customHeight="1" x14ac:dyDescent="0.25">
      <c r="A64" s="408"/>
      <c r="B64" s="755"/>
      <c r="C64" s="756"/>
      <c r="D64" s="757"/>
      <c r="E64" s="42">
        <v>40226824</v>
      </c>
      <c r="F64" s="43">
        <v>56761340</v>
      </c>
    </row>
    <row r="65" spans="1:6" ht="30" customHeight="1" x14ac:dyDescent="0.25">
      <c r="A65" s="44" t="s">
        <v>250</v>
      </c>
      <c r="B65" s="758" t="s">
        <v>251</v>
      </c>
      <c r="C65" s="759"/>
      <c r="D65" s="760"/>
      <c r="E65" s="45">
        <v>17408776</v>
      </c>
      <c r="F65" s="46">
        <v>32595446</v>
      </c>
    </row>
    <row r="66" spans="1:6" ht="86.25" customHeight="1" x14ac:dyDescent="0.25">
      <c r="A66" s="703" t="s">
        <v>252</v>
      </c>
      <c r="B66" s="761" t="s">
        <v>253</v>
      </c>
      <c r="C66" s="738" t="s">
        <v>254</v>
      </c>
      <c r="D66" s="12" t="s">
        <v>255</v>
      </c>
      <c r="E66" s="718">
        <v>8890276</v>
      </c>
      <c r="F66" s="719">
        <v>14002443</v>
      </c>
    </row>
    <row r="67" spans="1:6" ht="108" x14ac:dyDescent="0.25">
      <c r="A67" s="703"/>
      <c r="B67" s="762"/>
      <c r="C67" s="717"/>
      <c r="D67" s="47" t="s">
        <v>256</v>
      </c>
      <c r="E67" s="718"/>
      <c r="F67" s="719"/>
    </row>
    <row r="68" spans="1:6" ht="110.25" customHeight="1" x14ac:dyDescent="0.25">
      <c r="A68" s="703"/>
      <c r="B68" s="762"/>
      <c r="C68" s="730" t="s">
        <v>257</v>
      </c>
      <c r="D68" s="12" t="s">
        <v>258</v>
      </c>
      <c r="E68" s="718"/>
      <c r="F68" s="719"/>
    </row>
    <row r="69" spans="1:6" ht="68.25" customHeight="1" x14ac:dyDescent="0.25">
      <c r="A69" s="703"/>
      <c r="B69" s="762"/>
      <c r="C69" s="730"/>
      <c r="D69" s="12" t="s">
        <v>259</v>
      </c>
      <c r="E69" s="718"/>
      <c r="F69" s="719"/>
    </row>
    <row r="70" spans="1:6" ht="46.5" customHeight="1" x14ac:dyDescent="0.25">
      <c r="A70" s="703"/>
      <c r="B70" s="762"/>
      <c r="C70" s="730" t="s">
        <v>260</v>
      </c>
      <c r="D70" s="12" t="s">
        <v>261</v>
      </c>
      <c r="E70" s="718"/>
      <c r="F70" s="719"/>
    </row>
    <row r="71" spans="1:6" ht="68.25" customHeight="1" x14ac:dyDescent="0.25">
      <c r="A71" s="703"/>
      <c r="B71" s="762"/>
      <c r="C71" s="730"/>
      <c r="D71" s="12" t="s">
        <v>262</v>
      </c>
      <c r="E71" s="718"/>
      <c r="F71" s="719"/>
    </row>
    <row r="72" spans="1:6" ht="81.75" customHeight="1" x14ac:dyDescent="0.25">
      <c r="A72" s="703"/>
      <c r="B72" s="762"/>
      <c r="C72" s="730"/>
      <c r="D72" s="17" t="s">
        <v>263</v>
      </c>
      <c r="E72" s="718"/>
      <c r="F72" s="719"/>
    </row>
    <row r="73" spans="1:6" ht="75.75" customHeight="1" x14ac:dyDescent="0.25">
      <c r="A73" s="703"/>
      <c r="B73" s="762"/>
      <c r="C73" s="730"/>
      <c r="D73" s="17" t="s">
        <v>264</v>
      </c>
      <c r="E73" s="718"/>
      <c r="F73" s="719"/>
    </row>
    <row r="74" spans="1:6" ht="75.75" customHeight="1" x14ac:dyDescent="0.25">
      <c r="A74" s="703"/>
      <c r="B74" s="762"/>
      <c r="C74" s="730"/>
      <c r="D74" s="22" t="s">
        <v>265</v>
      </c>
      <c r="E74" s="718"/>
      <c r="F74" s="719"/>
    </row>
    <row r="75" spans="1:6" ht="75.75" customHeight="1" x14ac:dyDescent="0.25">
      <c r="A75" s="703"/>
      <c r="B75" s="762"/>
      <c r="C75" s="730"/>
      <c r="D75" s="17" t="s">
        <v>266</v>
      </c>
      <c r="E75" s="718"/>
      <c r="F75" s="719"/>
    </row>
    <row r="76" spans="1:6" ht="69" customHeight="1" x14ac:dyDescent="0.25">
      <c r="A76" s="703"/>
      <c r="B76" s="762"/>
      <c r="C76" s="730"/>
      <c r="D76" s="17" t="s">
        <v>264</v>
      </c>
      <c r="E76" s="718"/>
      <c r="F76" s="719"/>
    </row>
    <row r="77" spans="1:6" ht="92.25" customHeight="1" x14ac:dyDescent="0.25">
      <c r="A77" s="703"/>
      <c r="B77" s="762"/>
      <c r="C77" s="730"/>
      <c r="D77" s="22" t="s">
        <v>265</v>
      </c>
      <c r="E77" s="718"/>
      <c r="F77" s="719"/>
    </row>
    <row r="78" spans="1:6" ht="64.5" customHeight="1" x14ac:dyDescent="0.25">
      <c r="A78" s="703"/>
      <c r="B78" s="763"/>
      <c r="C78" s="730"/>
      <c r="D78" s="17" t="s">
        <v>266</v>
      </c>
      <c r="E78" s="718"/>
      <c r="F78" s="719"/>
    </row>
    <row r="79" spans="1:6" ht="17.25" customHeight="1" x14ac:dyDescent="0.25">
      <c r="A79" s="722"/>
      <c r="B79" s="723"/>
      <c r="C79" s="723"/>
      <c r="D79" s="723"/>
      <c r="E79" s="723"/>
      <c r="F79" s="724"/>
    </row>
    <row r="80" spans="1:6" ht="74.25" customHeight="1" x14ac:dyDescent="0.25">
      <c r="A80" s="742" t="s">
        <v>267</v>
      </c>
      <c r="B80" s="751" t="s">
        <v>268</v>
      </c>
      <c r="C80" s="730" t="s">
        <v>269</v>
      </c>
      <c r="D80" s="12" t="s">
        <v>270</v>
      </c>
      <c r="E80" s="718">
        <v>850000</v>
      </c>
      <c r="F80" s="708">
        <v>4926200</v>
      </c>
    </row>
    <row r="81" spans="1:6" ht="74.25" customHeight="1" x14ac:dyDescent="0.25">
      <c r="A81" s="713"/>
      <c r="B81" s="752"/>
      <c r="C81" s="730"/>
      <c r="D81" s="12" t="s">
        <v>271</v>
      </c>
      <c r="E81" s="718"/>
      <c r="F81" s="708"/>
    </row>
    <row r="82" spans="1:6" ht="103.5" customHeight="1" x14ac:dyDescent="0.25">
      <c r="A82" s="713"/>
      <c r="B82" s="752"/>
      <c r="C82" s="754" t="s">
        <v>272</v>
      </c>
      <c r="D82" s="12" t="s">
        <v>273</v>
      </c>
      <c r="E82" s="718"/>
      <c r="F82" s="708"/>
    </row>
    <row r="83" spans="1:6" ht="81.75" customHeight="1" x14ac:dyDescent="0.25">
      <c r="A83" s="713"/>
      <c r="B83" s="752"/>
      <c r="C83" s="754"/>
      <c r="D83" s="12" t="s">
        <v>274</v>
      </c>
      <c r="E83" s="718"/>
      <c r="F83" s="708"/>
    </row>
    <row r="84" spans="1:6" ht="117.75" customHeight="1" x14ac:dyDescent="0.25">
      <c r="A84" s="720"/>
      <c r="B84" s="753"/>
      <c r="C84" s="754"/>
      <c r="D84" s="17" t="s">
        <v>275</v>
      </c>
      <c r="E84" s="718"/>
      <c r="F84" s="708"/>
    </row>
    <row r="85" spans="1:6" ht="18.75" customHeight="1" x14ac:dyDescent="0.25">
      <c r="A85" s="722"/>
      <c r="B85" s="723"/>
      <c r="C85" s="723"/>
      <c r="D85" s="723"/>
      <c r="E85" s="723"/>
      <c r="F85" s="724"/>
    </row>
    <row r="86" spans="1:6" ht="78" customHeight="1" x14ac:dyDescent="0.25">
      <c r="A86" s="742" t="s">
        <v>276</v>
      </c>
      <c r="B86" s="744" t="s">
        <v>277</v>
      </c>
      <c r="C86" s="738" t="s">
        <v>278</v>
      </c>
      <c r="D86" s="12" t="s">
        <v>279</v>
      </c>
      <c r="E86" s="747">
        <v>5064000</v>
      </c>
      <c r="F86" s="749">
        <v>9750003</v>
      </c>
    </row>
    <row r="87" spans="1:6" ht="92.25" customHeight="1" x14ac:dyDescent="0.25">
      <c r="A87" s="713"/>
      <c r="B87" s="715"/>
      <c r="C87" s="717"/>
      <c r="D87" s="12" t="s">
        <v>280</v>
      </c>
      <c r="E87" s="739"/>
      <c r="F87" s="740"/>
    </row>
    <row r="88" spans="1:6" ht="90.75" customHeight="1" x14ac:dyDescent="0.25">
      <c r="A88" s="713"/>
      <c r="B88" s="715"/>
      <c r="C88" s="717"/>
      <c r="D88" s="17" t="s">
        <v>281</v>
      </c>
      <c r="E88" s="739"/>
      <c r="F88" s="740"/>
    </row>
    <row r="89" spans="1:6" ht="78" customHeight="1" x14ac:dyDescent="0.25">
      <c r="A89" s="713"/>
      <c r="B89" s="715"/>
      <c r="C89" s="717"/>
      <c r="D89" s="17" t="s">
        <v>282</v>
      </c>
      <c r="E89" s="739"/>
      <c r="F89" s="740"/>
    </row>
    <row r="90" spans="1:6" ht="78" customHeight="1" thickBot="1" x14ac:dyDescent="0.3">
      <c r="A90" s="743"/>
      <c r="B90" s="745"/>
      <c r="C90" s="746"/>
      <c r="D90" s="48" t="s">
        <v>283</v>
      </c>
      <c r="E90" s="748"/>
      <c r="F90" s="750"/>
    </row>
    <row r="91" spans="1:6" ht="92.25" customHeight="1" x14ac:dyDescent="0.25">
      <c r="A91" s="712" t="s">
        <v>284</v>
      </c>
      <c r="B91" s="714" t="s">
        <v>285</v>
      </c>
      <c r="C91" s="738" t="s">
        <v>286</v>
      </c>
      <c r="D91" s="12" t="s">
        <v>287</v>
      </c>
      <c r="E91" s="739">
        <v>2604500</v>
      </c>
      <c r="F91" s="740">
        <v>3916800</v>
      </c>
    </row>
    <row r="92" spans="1:6" ht="64.5" customHeight="1" x14ac:dyDescent="0.25">
      <c r="A92" s="713"/>
      <c r="B92" s="715"/>
      <c r="C92" s="717"/>
      <c r="D92" s="17" t="s">
        <v>288</v>
      </c>
      <c r="E92" s="739"/>
      <c r="F92" s="740"/>
    </row>
    <row r="93" spans="1:6" ht="82.5" customHeight="1" x14ac:dyDescent="0.25">
      <c r="A93" s="713"/>
      <c r="B93" s="715"/>
      <c r="C93" s="721"/>
      <c r="D93" s="12" t="s">
        <v>289</v>
      </c>
      <c r="E93" s="739"/>
      <c r="F93" s="740"/>
    </row>
    <row r="94" spans="1:6" ht="27.75" customHeight="1" x14ac:dyDescent="0.25">
      <c r="A94" s="408" t="s">
        <v>290</v>
      </c>
      <c r="B94" s="49" t="s">
        <v>291</v>
      </c>
      <c r="C94" s="49"/>
      <c r="D94" s="49"/>
      <c r="E94" s="50">
        <v>17454600</v>
      </c>
      <c r="F94" s="51">
        <v>21848355</v>
      </c>
    </row>
    <row r="95" spans="1:6" ht="105.75" customHeight="1" x14ac:dyDescent="0.25">
      <c r="A95" s="703" t="s">
        <v>292</v>
      </c>
      <c r="B95" s="741" t="s">
        <v>293</v>
      </c>
      <c r="C95" s="706" t="s">
        <v>294</v>
      </c>
      <c r="D95" s="12" t="s">
        <v>295</v>
      </c>
      <c r="E95" s="718">
        <v>15709600</v>
      </c>
      <c r="F95" s="719">
        <v>16149000</v>
      </c>
    </row>
    <row r="96" spans="1:6" ht="150.75" customHeight="1" x14ac:dyDescent="0.25">
      <c r="A96" s="703"/>
      <c r="B96" s="741"/>
      <c r="C96" s="706"/>
      <c r="D96" s="12" t="s">
        <v>296</v>
      </c>
      <c r="E96" s="718"/>
      <c r="F96" s="719"/>
    </row>
    <row r="97" spans="1:6" ht="95.25" customHeight="1" x14ac:dyDescent="0.25">
      <c r="A97" s="703"/>
      <c r="B97" s="741"/>
      <c r="C97" s="706"/>
      <c r="D97" s="12" t="s">
        <v>297</v>
      </c>
      <c r="E97" s="718"/>
      <c r="F97" s="719"/>
    </row>
    <row r="98" spans="1:6" ht="99" customHeight="1" x14ac:dyDescent="0.25">
      <c r="A98" s="703"/>
      <c r="B98" s="741"/>
      <c r="C98" s="706"/>
      <c r="D98" s="17" t="s">
        <v>298</v>
      </c>
      <c r="E98" s="718"/>
      <c r="F98" s="719"/>
    </row>
    <row r="99" spans="1:6" ht="108" x14ac:dyDescent="0.25">
      <c r="A99" s="703"/>
      <c r="B99" s="741"/>
      <c r="C99" s="706"/>
      <c r="D99" s="413" t="s">
        <v>299</v>
      </c>
      <c r="E99" s="718"/>
      <c r="F99" s="719"/>
    </row>
    <row r="100" spans="1:6" ht="26.25" customHeight="1" x14ac:dyDescent="0.25">
      <c r="A100" s="722"/>
      <c r="B100" s="723"/>
      <c r="C100" s="723"/>
      <c r="D100" s="723"/>
      <c r="E100" s="723"/>
      <c r="F100" s="724"/>
    </row>
    <row r="101" spans="1:6" ht="132" customHeight="1" x14ac:dyDescent="0.25">
      <c r="A101" s="703" t="s">
        <v>300</v>
      </c>
      <c r="B101" s="706" t="s">
        <v>301</v>
      </c>
      <c r="C101" s="730" t="s">
        <v>302</v>
      </c>
      <c r="D101" s="12" t="s">
        <v>303</v>
      </c>
      <c r="E101" s="718">
        <v>1745000</v>
      </c>
      <c r="F101" s="719">
        <v>5699355</v>
      </c>
    </row>
    <row r="102" spans="1:6" ht="93" customHeight="1" x14ac:dyDescent="0.25">
      <c r="A102" s="703"/>
      <c r="B102" s="706"/>
      <c r="C102" s="730"/>
      <c r="D102" s="12" t="s">
        <v>304</v>
      </c>
      <c r="E102" s="718"/>
      <c r="F102" s="719"/>
    </row>
    <row r="103" spans="1:6" ht="72" customHeight="1" x14ac:dyDescent="0.25">
      <c r="A103" s="703"/>
      <c r="B103" s="706"/>
      <c r="C103" s="730"/>
      <c r="D103" s="12" t="s">
        <v>305</v>
      </c>
      <c r="E103" s="718"/>
      <c r="F103" s="719"/>
    </row>
    <row r="104" spans="1:6" ht="98.25" customHeight="1" x14ac:dyDescent="0.25">
      <c r="A104" s="703"/>
      <c r="B104" s="706"/>
      <c r="C104" s="730"/>
      <c r="D104" s="12" t="s">
        <v>306</v>
      </c>
      <c r="E104" s="718"/>
      <c r="F104" s="719"/>
    </row>
    <row r="105" spans="1:6" ht="65.25" customHeight="1" x14ac:dyDescent="0.25">
      <c r="A105" s="703"/>
      <c r="B105" s="706"/>
      <c r="C105" s="730"/>
      <c r="D105" s="413" t="s">
        <v>307</v>
      </c>
      <c r="E105" s="718"/>
      <c r="F105" s="719"/>
    </row>
    <row r="106" spans="1:6" ht="89.25" customHeight="1" x14ac:dyDescent="0.25">
      <c r="A106" s="703"/>
      <c r="B106" s="706"/>
      <c r="C106" s="730"/>
      <c r="D106" s="413" t="s">
        <v>308</v>
      </c>
      <c r="E106" s="718"/>
      <c r="F106" s="719"/>
    </row>
    <row r="107" spans="1:6" ht="23.25" customHeight="1" x14ac:dyDescent="0.25">
      <c r="A107" s="722"/>
      <c r="B107" s="723"/>
      <c r="C107" s="723"/>
      <c r="D107" s="723"/>
      <c r="E107" s="723"/>
      <c r="F107" s="724"/>
    </row>
    <row r="108" spans="1:6" ht="79.5" customHeight="1" x14ac:dyDescent="0.25">
      <c r="A108" s="725" t="s">
        <v>309</v>
      </c>
      <c r="B108" s="730" t="s">
        <v>310</v>
      </c>
      <c r="C108" s="730" t="s">
        <v>311</v>
      </c>
      <c r="D108" s="12" t="s">
        <v>312</v>
      </c>
      <c r="E108" s="736"/>
      <c r="F108" s="737"/>
    </row>
    <row r="109" spans="1:6" ht="82.5" customHeight="1" x14ac:dyDescent="0.25">
      <c r="A109" s="725"/>
      <c r="B109" s="730"/>
      <c r="C109" s="730"/>
      <c r="D109" s="12" t="s">
        <v>313</v>
      </c>
      <c r="E109" s="736"/>
      <c r="F109" s="737"/>
    </row>
    <row r="110" spans="1:6" ht="33.75" customHeight="1" x14ac:dyDescent="0.25">
      <c r="A110" s="408" t="s">
        <v>314</v>
      </c>
      <c r="B110" s="732" t="s">
        <v>315</v>
      </c>
      <c r="C110" s="732"/>
      <c r="D110" s="15"/>
      <c r="E110" s="52">
        <v>33174110</v>
      </c>
      <c r="F110" s="53">
        <v>40117944</v>
      </c>
    </row>
    <row r="111" spans="1:6" ht="87.75" customHeight="1" x14ac:dyDescent="0.25">
      <c r="A111" s="703" t="s">
        <v>316</v>
      </c>
      <c r="B111" s="733" t="s">
        <v>317</v>
      </c>
      <c r="C111" s="706" t="s">
        <v>318</v>
      </c>
      <c r="D111" s="12" t="s">
        <v>319</v>
      </c>
      <c r="E111" s="707">
        <v>22877124</v>
      </c>
      <c r="F111" s="708">
        <v>28687616</v>
      </c>
    </row>
    <row r="112" spans="1:6" ht="60" customHeight="1" x14ac:dyDescent="0.25">
      <c r="A112" s="703"/>
      <c r="B112" s="734"/>
      <c r="C112" s="706"/>
      <c r="D112" s="12" t="s">
        <v>320</v>
      </c>
      <c r="E112" s="707"/>
      <c r="F112" s="708"/>
    </row>
    <row r="113" spans="1:6" ht="98.25" customHeight="1" x14ac:dyDescent="0.25">
      <c r="A113" s="703"/>
      <c r="B113" s="734"/>
      <c r="C113" s="706"/>
      <c r="D113" s="12" t="s">
        <v>321</v>
      </c>
      <c r="E113" s="707"/>
      <c r="F113" s="708"/>
    </row>
    <row r="114" spans="1:6" ht="68.25" customHeight="1" x14ac:dyDescent="0.25">
      <c r="A114" s="703"/>
      <c r="B114" s="734"/>
      <c r="C114" s="706"/>
      <c r="D114" s="12" t="s">
        <v>322</v>
      </c>
      <c r="E114" s="707"/>
      <c r="F114" s="708"/>
    </row>
    <row r="115" spans="1:6" ht="79.5" customHeight="1" x14ac:dyDescent="0.25">
      <c r="A115" s="703"/>
      <c r="B115" s="734"/>
      <c r="C115" s="706"/>
      <c r="D115" s="12" t="s">
        <v>323</v>
      </c>
      <c r="E115" s="707"/>
      <c r="F115" s="708"/>
    </row>
    <row r="116" spans="1:6" ht="82.5" customHeight="1" x14ac:dyDescent="0.25">
      <c r="A116" s="703"/>
      <c r="B116" s="734"/>
      <c r="C116" s="706"/>
      <c r="D116" s="12" t="s">
        <v>324</v>
      </c>
      <c r="E116" s="707"/>
      <c r="F116" s="708"/>
    </row>
    <row r="117" spans="1:6" ht="73.5" customHeight="1" x14ac:dyDescent="0.25">
      <c r="A117" s="703"/>
      <c r="B117" s="734"/>
      <c r="C117" s="706"/>
      <c r="D117" s="47" t="s">
        <v>325</v>
      </c>
      <c r="E117" s="707"/>
      <c r="F117" s="708"/>
    </row>
    <row r="118" spans="1:6" ht="63" customHeight="1" x14ac:dyDescent="0.25">
      <c r="A118" s="703"/>
      <c r="B118" s="734"/>
      <c r="C118" s="706"/>
      <c r="D118" s="47" t="s">
        <v>326</v>
      </c>
      <c r="E118" s="707"/>
      <c r="F118" s="708"/>
    </row>
    <row r="119" spans="1:6" ht="61.5" customHeight="1" x14ac:dyDescent="0.25">
      <c r="A119" s="703"/>
      <c r="B119" s="735"/>
      <c r="C119" s="706"/>
      <c r="D119" s="47" t="s">
        <v>327</v>
      </c>
      <c r="E119" s="707"/>
      <c r="F119" s="708"/>
    </row>
    <row r="120" spans="1:6" ht="18" customHeight="1" x14ac:dyDescent="0.25">
      <c r="A120" s="722"/>
      <c r="B120" s="723"/>
      <c r="C120" s="723"/>
      <c r="D120" s="723"/>
      <c r="E120" s="723"/>
      <c r="F120" s="724"/>
    </row>
    <row r="121" spans="1:6" ht="90.75" customHeight="1" x14ac:dyDescent="0.25">
      <c r="A121" s="725" t="s">
        <v>328</v>
      </c>
      <c r="B121" s="727" t="s">
        <v>329</v>
      </c>
      <c r="C121" s="730" t="s">
        <v>330</v>
      </c>
      <c r="D121" s="54" t="s">
        <v>331</v>
      </c>
      <c r="E121" s="707">
        <v>10296986</v>
      </c>
      <c r="F121" s="708">
        <v>11430328</v>
      </c>
    </row>
    <row r="122" spans="1:6" ht="78" customHeight="1" x14ac:dyDescent="0.25">
      <c r="A122" s="726"/>
      <c r="B122" s="728"/>
      <c r="C122" s="730"/>
      <c r="D122" s="12" t="s">
        <v>324</v>
      </c>
      <c r="E122" s="707"/>
      <c r="F122" s="708"/>
    </row>
    <row r="123" spans="1:6" ht="81.75" customHeight="1" x14ac:dyDescent="0.25">
      <c r="A123" s="726"/>
      <c r="B123" s="728"/>
      <c r="C123" s="730"/>
      <c r="D123" s="54" t="s">
        <v>332</v>
      </c>
      <c r="E123" s="707"/>
      <c r="F123" s="708"/>
    </row>
    <row r="124" spans="1:6" ht="81" customHeight="1" x14ac:dyDescent="0.25">
      <c r="A124" s="726"/>
      <c r="B124" s="728"/>
      <c r="C124" s="12" t="s">
        <v>333</v>
      </c>
      <c r="D124" s="54" t="s">
        <v>334</v>
      </c>
      <c r="E124" s="707"/>
      <c r="F124" s="708"/>
    </row>
    <row r="125" spans="1:6" ht="65.25" customHeight="1" x14ac:dyDescent="0.25">
      <c r="A125" s="726"/>
      <c r="B125" s="728"/>
      <c r="C125" s="12" t="s">
        <v>335</v>
      </c>
      <c r="D125" s="12" t="s">
        <v>336</v>
      </c>
      <c r="E125" s="707"/>
      <c r="F125" s="708"/>
    </row>
    <row r="126" spans="1:6" ht="66.75" customHeight="1" x14ac:dyDescent="0.25">
      <c r="A126" s="726"/>
      <c r="B126" s="728"/>
      <c r="C126" s="730" t="s">
        <v>337</v>
      </c>
      <c r="D126" s="54" t="s">
        <v>338</v>
      </c>
      <c r="E126" s="707"/>
      <c r="F126" s="708"/>
    </row>
    <row r="127" spans="1:6" ht="80.25" customHeight="1" x14ac:dyDescent="0.25">
      <c r="A127" s="726"/>
      <c r="B127" s="728"/>
      <c r="C127" s="730"/>
      <c r="D127" s="54" t="s">
        <v>339</v>
      </c>
      <c r="E127" s="707"/>
      <c r="F127" s="708"/>
    </row>
    <row r="128" spans="1:6" ht="91.5" customHeight="1" x14ac:dyDescent="0.25">
      <c r="A128" s="410"/>
      <c r="B128" s="728"/>
      <c r="C128" s="731"/>
      <c r="D128" s="47" t="s">
        <v>340</v>
      </c>
      <c r="E128" s="707"/>
      <c r="F128" s="708"/>
    </row>
    <row r="129" spans="1:6" ht="90" x14ac:dyDescent="0.25">
      <c r="A129" s="410"/>
      <c r="B129" s="729"/>
      <c r="C129" s="731"/>
      <c r="D129" s="47" t="s">
        <v>341</v>
      </c>
      <c r="E129" s="707"/>
      <c r="F129" s="708"/>
    </row>
    <row r="130" spans="1:6" ht="18" x14ac:dyDescent="0.25">
      <c r="A130" s="55"/>
      <c r="B130" s="49"/>
      <c r="C130" s="49"/>
      <c r="D130" s="49"/>
      <c r="E130" s="56"/>
      <c r="F130" s="57"/>
    </row>
    <row r="131" spans="1:6" ht="57" customHeight="1" x14ac:dyDescent="0.25">
      <c r="A131" s="409" t="s">
        <v>342</v>
      </c>
      <c r="B131" s="58" t="s">
        <v>343</v>
      </c>
      <c r="C131" s="411"/>
      <c r="D131" s="47"/>
      <c r="E131" s="406">
        <v>50000000</v>
      </c>
      <c r="F131" s="407">
        <v>60000000</v>
      </c>
    </row>
    <row r="132" spans="1:6" ht="24.75" customHeight="1" thickBot="1" x14ac:dyDescent="0.3">
      <c r="A132" s="59"/>
      <c r="B132" s="709" t="s">
        <v>344</v>
      </c>
      <c r="C132" s="710"/>
      <c r="D132" s="711"/>
      <c r="E132" s="60"/>
      <c r="F132" s="61"/>
    </row>
    <row r="133" spans="1:6" ht="125.25" customHeight="1" thickBot="1" x14ac:dyDescent="0.3">
      <c r="A133" s="712" t="s">
        <v>345</v>
      </c>
      <c r="B133" s="714" t="s">
        <v>346</v>
      </c>
      <c r="C133" s="716" t="s">
        <v>347</v>
      </c>
      <c r="D133" s="62" t="s">
        <v>348</v>
      </c>
      <c r="E133" s="718">
        <v>3384000</v>
      </c>
      <c r="F133" s="719">
        <v>6981043</v>
      </c>
    </row>
    <row r="134" spans="1:6" ht="119.25" customHeight="1" x14ac:dyDescent="0.25">
      <c r="A134" s="713"/>
      <c r="B134" s="715"/>
      <c r="C134" s="717"/>
      <c r="D134" s="12" t="s">
        <v>349</v>
      </c>
      <c r="E134" s="718"/>
      <c r="F134" s="719"/>
    </row>
    <row r="135" spans="1:6" ht="97.5" customHeight="1" x14ac:dyDescent="0.25">
      <c r="A135" s="713" t="s">
        <v>350</v>
      </c>
      <c r="B135" s="717" t="s">
        <v>351</v>
      </c>
      <c r="C135" s="717" t="s">
        <v>352</v>
      </c>
      <c r="D135" s="12" t="s">
        <v>353</v>
      </c>
      <c r="E135" s="718"/>
      <c r="F135" s="719"/>
    </row>
    <row r="136" spans="1:6" ht="114.75" customHeight="1" x14ac:dyDescent="0.25">
      <c r="A136" s="713"/>
      <c r="B136" s="717"/>
      <c r="C136" s="717"/>
      <c r="D136" s="12" t="s">
        <v>354</v>
      </c>
      <c r="E136" s="718"/>
      <c r="F136" s="719"/>
    </row>
    <row r="137" spans="1:6" ht="90" x14ac:dyDescent="0.25">
      <c r="A137" s="713"/>
      <c r="B137" s="717"/>
      <c r="C137" s="717"/>
      <c r="D137" s="12" t="s">
        <v>355</v>
      </c>
      <c r="E137" s="718"/>
      <c r="F137" s="719"/>
    </row>
    <row r="138" spans="1:6" ht="108" x14ac:dyDescent="0.25">
      <c r="A138" s="713"/>
      <c r="B138" s="717"/>
      <c r="C138" s="717"/>
      <c r="D138" s="12" t="s">
        <v>356</v>
      </c>
      <c r="E138" s="718"/>
      <c r="F138" s="719"/>
    </row>
    <row r="139" spans="1:6" ht="72" x14ac:dyDescent="0.25">
      <c r="A139" s="713"/>
      <c r="B139" s="717"/>
      <c r="C139" s="717"/>
      <c r="D139" s="12" t="s">
        <v>357</v>
      </c>
      <c r="E139" s="718"/>
      <c r="F139" s="719"/>
    </row>
    <row r="140" spans="1:6" ht="54" x14ac:dyDescent="0.25">
      <c r="A140" s="713"/>
      <c r="B140" s="717"/>
      <c r="C140" s="717"/>
      <c r="D140" s="63" t="s">
        <v>358</v>
      </c>
      <c r="E140" s="718"/>
      <c r="F140" s="719"/>
    </row>
    <row r="141" spans="1:6" ht="93" customHeight="1" x14ac:dyDescent="0.25">
      <c r="A141" s="713"/>
      <c r="B141" s="717"/>
      <c r="C141" s="717"/>
      <c r="D141" s="64" t="s">
        <v>359</v>
      </c>
      <c r="E141" s="718"/>
      <c r="F141" s="719"/>
    </row>
    <row r="142" spans="1:6" ht="123.75" customHeight="1" x14ac:dyDescent="0.25">
      <c r="A142" s="720"/>
      <c r="B142" s="721"/>
      <c r="C142" s="721"/>
      <c r="D142" s="412" t="s">
        <v>360</v>
      </c>
      <c r="E142" s="718"/>
      <c r="F142" s="719"/>
    </row>
    <row r="143" spans="1:6" ht="18" x14ac:dyDescent="0.25">
      <c r="A143" s="55" t="s">
        <v>361</v>
      </c>
      <c r="B143" s="702" t="s">
        <v>362</v>
      </c>
      <c r="C143" s="702"/>
      <c r="D143" s="702"/>
      <c r="E143" s="65">
        <v>67029779</v>
      </c>
      <c r="F143" s="66">
        <v>87736300</v>
      </c>
    </row>
    <row r="144" spans="1:6" ht="80.25" customHeight="1" x14ac:dyDescent="0.25">
      <c r="A144" s="703" t="s">
        <v>361</v>
      </c>
      <c r="B144" s="705" t="s">
        <v>363</v>
      </c>
      <c r="C144" s="706" t="s">
        <v>364</v>
      </c>
      <c r="D144" s="54" t="s">
        <v>365</v>
      </c>
      <c r="E144" s="707">
        <v>33633407</v>
      </c>
      <c r="F144" s="708">
        <v>81000200</v>
      </c>
    </row>
    <row r="145" spans="1:6" ht="45" customHeight="1" x14ac:dyDescent="0.25">
      <c r="A145" s="703"/>
      <c r="B145" s="705"/>
      <c r="C145" s="706"/>
      <c r="D145" s="47" t="s">
        <v>366</v>
      </c>
      <c r="E145" s="707"/>
      <c r="F145" s="708"/>
    </row>
    <row r="146" spans="1:6" ht="59.25" customHeight="1" x14ac:dyDescent="0.25">
      <c r="A146" s="703"/>
      <c r="B146" s="705"/>
      <c r="C146" s="706"/>
      <c r="D146" s="67" t="s">
        <v>367</v>
      </c>
      <c r="E146" s="707"/>
      <c r="F146" s="708"/>
    </row>
    <row r="147" spans="1:6" ht="75.75" customHeight="1" thickBot="1" x14ac:dyDescent="0.3">
      <c r="A147" s="704"/>
      <c r="B147" s="68" t="s">
        <v>368</v>
      </c>
      <c r="C147" s="69" t="s">
        <v>369</v>
      </c>
      <c r="D147" s="70"/>
      <c r="E147" s="71">
        <v>33396372</v>
      </c>
      <c r="F147" s="72">
        <v>33736100</v>
      </c>
    </row>
  </sheetData>
  <mergeCells count="125">
    <mergeCell ref="A1:F1"/>
    <mergeCell ref="A2:A3"/>
    <mergeCell ref="B2:B3"/>
    <mergeCell ref="C2:C3"/>
    <mergeCell ref="D2:D3"/>
    <mergeCell ref="E2:F2"/>
    <mergeCell ref="F14:F18"/>
    <mergeCell ref="C20:C23"/>
    <mergeCell ref="E20:E23"/>
    <mergeCell ref="F20:F23"/>
    <mergeCell ref="B24:B29"/>
    <mergeCell ref="E24:E29"/>
    <mergeCell ref="F24:F29"/>
    <mergeCell ref="C25:C28"/>
    <mergeCell ref="A5:A23"/>
    <mergeCell ref="B5:B23"/>
    <mergeCell ref="C5:C9"/>
    <mergeCell ref="E5:E9"/>
    <mergeCell ref="F5:F9"/>
    <mergeCell ref="C11:C12"/>
    <mergeCell ref="E11:E12"/>
    <mergeCell ref="F11:F12"/>
    <mergeCell ref="C14:C18"/>
    <mergeCell ref="E14:E18"/>
    <mergeCell ref="B30:B38"/>
    <mergeCell ref="C30:C35"/>
    <mergeCell ref="E30:E38"/>
    <mergeCell ref="F30:F38"/>
    <mergeCell ref="C36:C37"/>
    <mergeCell ref="B39:B40"/>
    <mergeCell ref="C39:C40"/>
    <mergeCell ref="E39:E40"/>
    <mergeCell ref="F39:F40"/>
    <mergeCell ref="F51:F56"/>
    <mergeCell ref="A58:A63"/>
    <mergeCell ref="B58:B63"/>
    <mergeCell ref="E58:E63"/>
    <mergeCell ref="F58:F63"/>
    <mergeCell ref="C62:C63"/>
    <mergeCell ref="B41:B42"/>
    <mergeCell ref="C41:C42"/>
    <mergeCell ref="E41:E42"/>
    <mergeCell ref="F41:F42"/>
    <mergeCell ref="A44:A49"/>
    <mergeCell ref="B44:B49"/>
    <mergeCell ref="C44:C47"/>
    <mergeCell ref="E44:E49"/>
    <mergeCell ref="F44:F49"/>
    <mergeCell ref="B64:D64"/>
    <mergeCell ref="B65:D65"/>
    <mergeCell ref="A66:A78"/>
    <mergeCell ref="B66:B78"/>
    <mergeCell ref="C66:C67"/>
    <mergeCell ref="E66:E78"/>
    <mergeCell ref="A51:A56"/>
    <mergeCell ref="B51:B56"/>
    <mergeCell ref="C51:C56"/>
    <mergeCell ref="E51:E56"/>
    <mergeCell ref="A85:F85"/>
    <mergeCell ref="A86:A90"/>
    <mergeCell ref="B86:B90"/>
    <mergeCell ref="C86:C90"/>
    <mergeCell ref="E86:E90"/>
    <mergeCell ref="F86:F90"/>
    <mergeCell ref="F66:F78"/>
    <mergeCell ref="C68:C69"/>
    <mergeCell ref="C70:C78"/>
    <mergeCell ref="A79:F79"/>
    <mergeCell ref="A80:A84"/>
    <mergeCell ref="B80:B84"/>
    <mergeCell ref="C80:C81"/>
    <mergeCell ref="E80:E84"/>
    <mergeCell ref="F80:F84"/>
    <mergeCell ref="C82:C84"/>
    <mergeCell ref="A91:A93"/>
    <mergeCell ref="B91:B93"/>
    <mergeCell ref="C91:C93"/>
    <mergeCell ref="E91:E93"/>
    <mergeCell ref="F91:F93"/>
    <mergeCell ref="A95:A99"/>
    <mergeCell ref="B95:B99"/>
    <mergeCell ref="C95:C99"/>
    <mergeCell ref="E95:E99"/>
    <mergeCell ref="F95:F99"/>
    <mergeCell ref="A107:F107"/>
    <mergeCell ref="A108:A109"/>
    <mergeCell ref="B108:B109"/>
    <mergeCell ref="C108:C109"/>
    <mergeCell ref="E108:E109"/>
    <mergeCell ref="F108:F109"/>
    <mergeCell ref="A100:F100"/>
    <mergeCell ref="A101:A106"/>
    <mergeCell ref="B101:B106"/>
    <mergeCell ref="C101:C106"/>
    <mergeCell ref="E101:E106"/>
    <mergeCell ref="F101:F106"/>
    <mergeCell ref="A120:F120"/>
    <mergeCell ref="A121:A127"/>
    <mergeCell ref="B121:B129"/>
    <mergeCell ref="C121:C123"/>
    <mergeCell ref="E121:E129"/>
    <mergeCell ref="F121:F129"/>
    <mergeCell ref="C126:C127"/>
    <mergeCell ref="C128:C129"/>
    <mergeCell ref="B110:C110"/>
    <mergeCell ref="A111:A119"/>
    <mergeCell ref="B111:B119"/>
    <mergeCell ref="C111:C119"/>
    <mergeCell ref="E111:E119"/>
    <mergeCell ref="F111:F119"/>
    <mergeCell ref="B143:D143"/>
    <mergeCell ref="A144:A147"/>
    <mergeCell ref="B144:B146"/>
    <mergeCell ref="C144:C146"/>
    <mergeCell ref="E144:E146"/>
    <mergeCell ref="F144:F146"/>
    <mergeCell ref="B132:D132"/>
    <mergeCell ref="A133:A134"/>
    <mergeCell ref="B133:B134"/>
    <mergeCell ref="C133:C134"/>
    <mergeCell ref="E133:E142"/>
    <mergeCell ref="F133:F142"/>
    <mergeCell ref="A135:A142"/>
    <mergeCell ref="B135:B142"/>
    <mergeCell ref="C135:C142"/>
  </mergeCells>
  <printOptions horizontalCentered="1"/>
  <pageMargins left="0.31496062992125984" right="0.31496062992125984" top="0.74803149606299213" bottom="0.74803149606299213" header="0.31496062992125984" footer="0.31496062992125984"/>
  <pageSetup scale="60" fitToWidth="20" fitToHeight="20" orientation="landscape" r:id="rId1"/>
  <headerFooter>
    <oddFooter>&amp;C&amp;N&amp;R&amp;F</oddFooter>
  </headerFooter>
  <rowBreaks count="12" manualBreakCount="12">
    <brk id="16" max="5" man="1"/>
    <brk id="28" max="5" man="1"/>
    <brk id="38" max="5" man="1"/>
    <brk id="48" max="5" man="1"/>
    <brk id="57" max="5" man="1"/>
    <brk id="67" max="5" man="1"/>
    <brk id="78" max="5" man="1"/>
    <brk id="88" max="5" man="1"/>
    <brk id="100" max="5" man="1"/>
    <brk id="111" max="5" man="1"/>
    <brk id="120" max="5" man="1"/>
    <brk id="142" max="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view="pageBreakPreview" topLeftCell="A43" zoomScale="80" zoomScaleNormal="100" zoomScaleSheetLayoutView="80" workbookViewId="0">
      <selection activeCell="B46" sqref="B46:B49"/>
    </sheetView>
  </sheetViews>
  <sheetFormatPr baseColWidth="10" defaultColWidth="11.42578125" defaultRowHeight="15" x14ac:dyDescent="0.25"/>
  <cols>
    <col min="1" max="2" width="28.85546875" customWidth="1"/>
    <col min="3" max="3" width="42.42578125" customWidth="1"/>
    <col min="4" max="4" width="24" customWidth="1"/>
    <col min="5" max="5" width="16.42578125" customWidth="1"/>
    <col min="6" max="6" width="12.7109375" bestFit="1" customWidth="1"/>
  </cols>
  <sheetData>
    <row r="1" spans="1:13" ht="14.25" customHeight="1" x14ac:dyDescent="0.25">
      <c r="A1" s="670" t="s">
        <v>370</v>
      </c>
      <c r="B1" s="670"/>
      <c r="C1" s="670"/>
      <c r="D1" s="670"/>
      <c r="E1" s="670"/>
    </row>
    <row r="2" spans="1:13" ht="18" x14ac:dyDescent="0.25">
      <c r="A2" s="670" t="s">
        <v>371</v>
      </c>
      <c r="B2" s="670"/>
      <c r="C2" s="670"/>
      <c r="D2" s="670"/>
      <c r="E2" s="670"/>
      <c r="F2" s="112"/>
      <c r="G2" s="112"/>
      <c r="H2" s="112"/>
      <c r="I2" s="112"/>
      <c r="J2" s="112"/>
      <c r="K2" s="112"/>
      <c r="L2" s="112"/>
      <c r="M2" s="112"/>
    </row>
    <row r="3" spans="1:13" ht="18" x14ac:dyDescent="0.25">
      <c r="A3" s="670" t="s">
        <v>372</v>
      </c>
      <c r="B3" s="670"/>
      <c r="C3" s="670"/>
      <c r="D3" s="670"/>
      <c r="E3" s="670"/>
      <c r="F3" s="112"/>
      <c r="G3" s="112"/>
      <c r="H3" s="112"/>
      <c r="I3" s="112"/>
      <c r="J3" s="112"/>
      <c r="K3" s="112"/>
      <c r="L3" s="112"/>
      <c r="M3" s="112"/>
    </row>
    <row r="4" spans="1:13" ht="18" x14ac:dyDescent="0.25">
      <c r="A4" s="670" t="s">
        <v>373</v>
      </c>
      <c r="B4" s="670"/>
      <c r="C4" s="670"/>
      <c r="D4" s="670"/>
      <c r="E4" s="670"/>
      <c r="F4" s="112"/>
      <c r="G4" s="112"/>
      <c r="H4" s="112"/>
      <c r="I4" s="112"/>
      <c r="J4" s="112"/>
      <c r="K4" s="112"/>
      <c r="L4" s="112"/>
      <c r="M4" s="112"/>
    </row>
    <row r="5" spans="1:13" ht="18" x14ac:dyDescent="0.25">
      <c r="A5" s="670" t="s">
        <v>374</v>
      </c>
      <c r="B5" s="670"/>
      <c r="C5" s="670"/>
      <c r="D5" s="670"/>
      <c r="E5" s="670"/>
      <c r="F5" s="112"/>
      <c r="G5" s="112"/>
      <c r="H5" s="112"/>
      <c r="I5" s="112"/>
      <c r="J5" s="112"/>
      <c r="K5" s="112"/>
      <c r="L5" s="112"/>
      <c r="M5" s="112"/>
    </row>
    <row r="6" spans="1:13" ht="18.75" thickBot="1" x14ac:dyDescent="0.3">
      <c r="A6" s="670" t="s">
        <v>375</v>
      </c>
      <c r="B6" s="670"/>
      <c r="C6" s="670"/>
      <c r="D6" s="670"/>
      <c r="E6" s="670"/>
      <c r="F6" s="112"/>
      <c r="G6" s="112"/>
      <c r="H6" s="112"/>
      <c r="I6" s="112"/>
      <c r="J6" s="112"/>
      <c r="K6" s="112"/>
      <c r="L6" s="112"/>
      <c r="M6" s="112"/>
    </row>
    <row r="7" spans="1:13" s="114" customFormat="1" ht="15.75" thickBot="1" x14ac:dyDescent="0.3">
      <c r="A7" s="795" t="s">
        <v>376</v>
      </c>
      <c r="B7" s="795"/>
      <c r="C7" s="795"/>
      <c r="D7" s="795"/>
      <c r="E7" s="795"/>
      <c r="F7" s="113"/>
      <c r="G7" s="113"/>
      <c r="H7" s="113"/>
      <c r="I7" s="113"/>
      <c r="J7" s="113"/>
      <c r="K7" s="113"/>
      <c r="L7" s="113"/>
      <c r="M7" s="113"/>
    </row>
    <row r="8" spans="1:13" ht="16.5" customHeight="1" x14ac:dyDescent="0.25">
      <c r="A8" s="796" t="s">
        <v>377</v>
      </c>
      <c r="B8" s="798" t="s">
        <v>378</v>
      </c>
      <c r="C8" s="800" t="s">
        <v>379</v>
      </c>
      <c r="D8" s="798" t="s">
        <v>380</v>
      </c>
      <c r="E8" s="802" t="s">
        <v>381</v>
      </c>
    </row>
    <row r="9" spans="1:13" ht="16.5" customHeight="1" x14ac:dyDescent="0.25">
      <c r="A9" s="797"/>
      <c r="B9" s="799"/>
      <c r="C9" s="801"/>
      <c r="D9" s="799"/>
      <c r="E9" s="803"/>
    </row>
    <row r="10" spans="1:13" ht="69" customHeight="1" x14ac:dyDescent="0.25">
      <c r="A10" s="804" t="s">
        <v>382</v>
      </c>
      <c r="B10" s="805" t="s">
        <v>383</v>
      </c>
      <c r="C10" s="115" t="s">
        <v>384</v>
      </c>
      <c r="D10" s="116">
        <v>2600000</v>
      </c>
      <c r="E10" s="117" t="s">
        <v>385</v>
      </c>
    </row>
    <row r="11" spans="1:13" ht="33" customHeight="1" x14ac:dyDescent="0.25">
      <c r="A11" s="804"/>
      <c r="B11" s="805"/>
      <c r="C11" s="115" t="s">
        <v>386</v>
      </c>
      <c r="D11" s="116">
        <v>15500000</v>
      </c>
      <c r="E11" s="117" t="s">
        <v>387</v>
      </c>
    </row>
    <row r="12" spans="1:13" ht="39.75" customHeight="1" x14ac:dyDescent="0.25">
      <c r="A12" s="804"/>
      <c r="B12" s="805"/>
      <c r="C12" s="115" t="s">
        <v>388</v>
      </c>
      <c r="D12" s="116">
        <v>12800000</v>
      </c>
      <c r="E12" s="117" t="s">
        <v>387</v>
      </c>
    </row>
    <row r="13" spans="1:13" ht="37.5" customHeight="1" x14ac:dyDescent="0.25">
      <c r="A13" s="804"/>
      <c r="B13" s="805"/>
      <c r="C13" s="115" t="s">
        <v>389</v>
      </c>
      <c r="D13" s="116">
        <v>2945000</v>
      </c>
      <c r="E13" s="2" t="s">
        <v>390</v>
      </c>
    </row>
    <row r="14" spans="1:13" ht="38.25" customHeight="1" x14ac:dyDescent="0.25">
      <c r="A14" s="804"/>
      <c r="B14" s="805"/>
      <c r="C14" s="115" t="s">
        <v>391</v>
      </c>
      <c r="D14" s="116">
        <v>4920000</v>
      </c>
      <c r="E14" s="117" t="s">
        <v>387</v>
      </c>
    </row>
    <row r="15" spans="1:13" ht="45" customHeight="1" x14ac:dyDescent="0.25">
      <c r="A15" s="804"/>
      <c r="B15" s="805"/>
      <c r="C15" s="115" t="s">
        <v>392</v>
      </c>
      <c r="D15" s="116">
        <v>3700000</v>
      </c>
      <c r="E15" s="118" t="s">
        <v>393</v>
      </c>
    </row>
    <row r="16" spans="1:13" ht="58.5" customHeight="1" x14ac:dyDescent="0.25">
      <c r="A16" s="804"/>
      <c r="B16" s="805"/>
      <c r="C16" s="115" t="s">
        <v>394</v>
      </c>
      <c r="D16" s="116">
        <v>3500000</v>
      </c>
      <c r="E16" s="117" t="s">
        <v>395</v>
      </c>
    </row>
    <row r="17" spans="1:6" ht="34.5" customHeight="1" x14ac:dyDescent="0.25">
      <c r="A17" s="804"/>
      <c r="B17" s="806" t="s">
        <v>396</v>
      </c>
      <c r="C17" s="119" t="s">
        <v>397</v>
      </c>
      <c r="D17" s="116">
        <v>1190250</v>
      </c>
      <c r="E17" s="3" t="s">
        <v>398</v>
      </c>
    </row>
    <row r="18" spans="1:6" ht="36" customHeight="1" x14ac:dyDescent="0.25">
      <c r="A18" s="804"/>
      <c r="B18" s="806"/>
      <c r="C18" s="119" t="s">
        <v>399</v>
      </c>
      <c r="D18" s="116">
        <v>1765000</v>
      </c>
      <c r="E18" s="3" t="s">
        <v>398</v>
      </c>
    </row>
    <row r="19" spans="1:6" ht="31.5" customHeight="1" x14ac:dyDescent="0.25">
      <c r="A19" s="804"/>
      <c r="B19" s="806"/>
      <c r="C19" s="119" t="s">
        <v>400</v>
      </c>
      <c r="D19" s="116">
        <v>12166750</v>
      </c>
      <c r="E19" s="3" t="s">
        <v>398</v>
      </c>
    </row>
    <row r="20" spans="1:6" ht="36" customHeight="1" x14ac:dyDescent="0.25">
      <c r="A20" s="804"/>
      <c r="B20" s="806"/>
      <c r="C20" s="119" t="s">
        <v>401</v>
      </c>
      <c r="D20" s="116">
        <v>125000</v>
      </c>
      <c r="E20" s="3" t="s">
        <v>398</v>
      </c>
    </row>
    <row r="21" spans="1:6" ht="37.5" customHeight="1" x14ac:dyDescent="0.25">
      <c r="A21" s="804"/>
      <c r="B21" s="806"/>
      <c r="C21" s="119" t="s">
        <v>402</v>
      </c>
      <c r="D21" s="116">
        <v>220000</v>
      </c>
      <c r="E21" s="2" t="s">
        <v>398</v>
      </c>
    </row>
    <row r="22" spans="1:6" ht="31.5" customHeight="1" x14ac:dyDescent="0.25">
      <c r="A22" s="804"/>
      <c r="B22" s="806"/>
      <c r="C22" s="119" t="s">
        <v>403</v>
      </c>
      <c r="D22" s="116">
        <v>96300847</v>
      </c>
      <c r="E22" s="2" t="s">
        <v>398</v>
      </c>
      <c r="F22" s="120"/>
    </row>
    <row r="23" spans="1:6" ht="38.25" customHeight="1" x14ac:dyDescent="0.25">
      <c r="A23" s="804" t="s">
        <v>404</v>
      </c>
      <c r="B23" s="806" t="s">
        <v>405</v>
      </c>
      <c r="C23" s="119" t="s">
        <v>406</v>
      </c>
      <c r="D23" s="116">
        <v>10275000</v>
      </c>
      <c r="E23" s="121" t="s">
        <v>407</v>
      </c>
    </row>
    <row r="24" spans="1:6" ht="57" customHeight="1" x14ac:dyDescent="0.25">
      <c r="A24" s="804"/>
      <c r="B24" s="806"/>
      <c r="C24" s="119" t="s">
        <v>408</v>
      </c>
      <c r="D24" s="116">
        <v>1640000</v>
      </c>
      <c r="E24" s="121" t="s">
        <v>407</v>
      </c>
    </row>
    <row r="25" spans="1:6" ht="36" customHeight="1" x14ac:dyDescent="0.25">
      <c r="A25" s="804"/>
      <c r="B25" s="806"/>
      <c r="C25" s="119" t="s">
        <v>409</v>
      </c>
      <c r="D25" s="116">
        <v>9500000</v>
      </c>
      <c r="E25" s="121" t="s">
        <v>407</v>
      </c>
    </row>
    <row r="26" spans="1:6" ht="46.5" customHeight="1" x14ac:dyDescent="0.25">
      <c r="A26" s="804"/>
      <c r="B26" s="806"/>
      <c r="C26" s="119" t="s">
        <v>410</v>
      </c>
      <c r="D26" s="116">
        <v>15665000</v>
      </c>
      <c r="E26" s="121" t="s">
        <v>407</v>
      </c>
    </row>
    <row r="27" spans="1:6" ht="51" customHeight="1" x14ac:dyDescent="0.25">
      <c r="A27" s="804"/>
      <c r="B27" s="806"/>
      <c r="C27" s="119" t="s">
        <v>411</v>
      </c>
      <c r="D27" s="116">
        <v>14620000</v>
      </c>
      <c r="E27" s="121" t="s">
        <v>407</v>
      </c>
    </row>
    <row r="28" spans="1:6" ht="65.25" customHeight="1" x14ac:dyDescent="0.25">
      <c r="A28" s="804"/>
      <c r="B28" s="806"/>
      <c r="C28" s="119" t="s">
        <v>412</v>
      </c>
      <c r="D28" s="116">
        <v>21895000</v>
      </c>
      <c r="E28" s="121" t="s">
        <v>413</v>
      </c>
    </row>
    <row r="29" spans="1:6" ht="42.75" customHeight="1" x14ac:dyDescent="0.25">
      <c r="A29" s="804"/>
      <c r="B29" s="122" t="s">
        <v>414</v>
      </c>
      <c r="C29" s="119" t="s">
        <v>415</v>
      </c>
      <c r="D29" s="116">
        <v>35500000</v>
      </c>
      <c r="E29" s="118" t="s">
        <v>393</v>
      </c>
    </row>
    <row r="30" spans="1:6" ht="21.75" customHeight="1" x14ac:dyDescent="0.25">
      <c r="A30" s="414"/>
      <c r="B30" s="122"/>
      <c r="C30" s="119"/>
      <c r="D30" s="116"/>
      <c r="E30" s="3"/>
    </row>
    <row r="31" spans="1:6" ht="27.75" customHeight="1" thickBot="1" x14ac:dyDescent="0.3">
      <c r="A31" s="793" t="s">
        <v>416</v>
      </c>
      <c r="B31" s="794"/>
      <c r="C31" s="123" t="s">
        <v>417</v>
      </c>
      <c r="D31" s="124">
        <f>SUM(D10:D30)</f>
        <v>266827847</v>
      </c>
      <c r="E31" s="125"/>
    </row>
    <row r="32" spans="1:6" ht="15.75" thickTop="1" x14ac:dyDescent="0.25">
      <c r="D32" s="126" t="e">
        <f>+D31+#REF!+#REF!+#REF!</f>
        <v>#REF!</v>
      </c>
      <c r="E32" s="120"/>
    </row>
    <row r="33" spans="1:5" ht="15.75" thickBot="1" x14ac:dyDescent="0.3">
      <c r="A33" s="807" t="s">
        <v>418</v>
      </c>
      <c r="B33" s="807"/>
      <c r="C33" s="807"/>
      <c r="D33" s="807"/>
      <c r="E33" s="807"/>
    </row>
    <row r="34" spans="1:5" x14ac:dyDescent="0.25">
      <c r="A34" s="808" t="s">
        <v>377</v>
      </c>
      <c r="B34" s="808" t="s">
        <v>378</v>
      </c>
      <c r="C34" s="810" t="s">
        <v>379</v>
      </c>
      <c r="D34" s="808" t="s">
        <v>380</v>
      </c>
      <c r="E34" s="808" t="s">
        <v>381</v>
      </c>
    </row>
    <row r="35" spans="1:5" ht="15.75" thickBot="1" x14ac:dyDescent="0.3">
      <c r="A35" s="809"/>
      <c r="B35" s="809"/>
      <c r="C35" s="811"/>
      <c r="D35" s="809"/>
      <c r="E35" s="809"/>
    </row>
    <row r="36" spans="1:5" ht="42.75" x14ac:dyDescent="0.25">
      <c r="A36" s="812" t="s">
        <v>419</v>
      </c>
      <c r="B36" s="815" t="s">
        <v>420</v>
      </c>
      <c r="C36" s="127" t="s">
        <v>421</v>
      </c>
      <c r="D36" s="128">
        <v>3600000</v>
      </c>
      <c r="E36" s="818" t="s">
        <v>422</v>
      </c>
    </row>
    <row r="37" spans="1:5" ht="60" x14ac:dyDescent="0.25">
      <c r="A37" s="813"/>
      <c r="B37" s="816"/>
      <c r="C37" s="129" t="s">
        <v>423</v>
      </c>
      <c r="D37" s="130">
        <v>44000000</v>
      </c>
      <c r="E37" s="819"/>
    </row>
    <row r="38" spans="1:5" ht="57" x14ac:dyDescent="0.25">
      <c r="A38" s="813"/>
      <c r="B38" s="817"/>
      <c r="C38" s="131" t="s">
        <v>424</v>
      </c>
      <c r="D38" s="130">
        <v>2000000</v>
      </c>
      <c r="E38" s="819"/>
    </row>
    <row r="39" spans="1:5" ht="45" x14ac:dyDescent="0.25">
      <c r="A39" s="813"/>
      <c r="B39" s="820" t="s">
        <v>425</v>
      </c>
      <c r="C39" s="417" t="s">
        <v>426</v>
      </c>
      <c r="D39" s="130">
        <v>7385000</v>
      </c>
      <c r="E39" s="819" t="s">
        <v>422</v>
      </c>
    </row>
    <row r="40" spans="1:5" ht="30" x14ac:dyDescent="0.25">
      <c r="A40" s="813"/>
      <c r="B40" s="821"/>
      <c r="C40" s="132" t="s">
        <v>427</v>
      </c>
      <c r="D40" s="130">
        <v>5200000</v>
      </c>
      <c r="E40" s="819"/>
    </row>
    <row r="41" spans="1:5" ht="30" x14ac:dyDescent="0.25">
      <c r="A41" s="813"/>
      <c r="B41" s="821"/>
      <c r="C41" s="133" t="s">
        <v>428</v>
      </c>
      <c r="D41" s="130">
        <v>15000000</v>
      </c>
      <c r="E41" s="118" t="s">
        <v>429</v>
      </c>
    </row>
    <row r="42" spans="1:5" ht="120" x14ac:dyDescent="0.25">
      <c r="A42" s="813"/>
      <c r="B42" s="415" t="s">
        <v>430</v>
      </c>
      <c r="C42" s="134" t="s">
        <v>431</v>
      </c>
      <c r="D42" s="130">
        <v>2650000</v>
      </c>
      <c r="E42" s="118" t="s">
        <v>422</v>
      </c>
    </row>
    <row r="43" spans="1:5" ht="48.75" customHeight="1" x14ac:dyDescent="0.25">
      <c r="A43" s="813"/>
      <c r="B43" s="822" t="s">
        <v>432</v>
      </c>
      <c r="C43" s="135" t="s">
        <v>433</v>
      </c>
      <c r="D43" s="130">
        <v>4680000</v>
      </c>
      <c r="E43" s="819" t="s">
        <v>12</v>
      </c>
    </row>
    <row r="44" spans="1:5" ht="25.5" customHeight="1" x14ac:dyDescent="0.25">
      <c r="A44" s="813"/>
      <c r="B44" s="823"/>
      <c r="C44" s="136" t="s">
        <v>434</v>
      </c>
      <c r="D44" s="130">
        <v>4783194</v>
      </c>
      <c r="E44" s="819"/>
    </row>
    <row r="45" spans="1:5" ht="28.5" x14ac:dyDescent="0.25">
      <c r="A45" s="813"/>
      <c r="B45" s="824"/>
      <c r="C45" s="137" t="s">
        <v>435</v>
      </c>
      <c r="D45" s="130">
        <v>15253600</v>
      </c>
      <c r="E45" s="819"/>
    </row>
    <row r="46" spans="1:5" ht="42.75" x14ac:dyDescent="0.25">
      <c r="A46" s="813"/>
      <c r="B46" s="822" t="s">
        <v>436</v>
      </c>
      <c r="C46" s="138" t="s">
        <v>437</v>
      </c>
      <c r="D46" s="130">
        <v>6675000</v>
      </c>
      <c r="E46" s="825" t="s">
        <v>438</v>
      </c>
    </row>
    <row r="47" spans="1:5" ht="28.5" x14ac:dyDescent="0.25">
      <c r="A47" s="813"/>
      <c r="B47" s="823"/>
      <c r="C47" s="138" t="s">
        <v>439</v>
      </c>
      <c r="D47" s="130">
        <v>4587500</v>
      </c>
      <c r="E47" s="825"/>
    </row>
    <row r="48" spans="1:5" x14ac:dyDescent="0.25">
      <c r="A48" s="813"/>
      <c r="B48" s="823"/>
      <c r="C48" s="139" t="s">
        <v>440</v>
      </c>
      <c r="D48" s="130">
        <v>1568000</v>
      </c>
      <c r="E48" s="825"/>
    </row>
    <row r="49" spans="1:5" ht="45" x14ac:dyDescent="0.25">
      <c r="A49" s="814"/>
      <c r="B49" s="824"/>
      <c r="C49" s="140" t="s">
        <v>441</v>
      </c>
      <c r="D49" s="130">
        <v>1050000</v>
      </c>
      <c r="E49" s="141" t="s">
        <v>442</v>
      </c>
    </row>
    <row r="50" spans="1:5" ht="57" x14ac:dyDescent="0.25">
      <c r="A50" s="826"/>
      <c r="B50" s="829" t="s">
        <v>443</v>
      </c>
      <c r="C50" s="142" t="s">
        <v>444</v>
      </c>
      <c r="D50" s="143">
        <v>4500000</v>
      </c>
      <c r="E50" s="832" t="s">
        <v>407</v>
      </c>
    </row>
    <row r="51" spans="1:5" ht="42.75" x14ac:dyDescent="0.25">
      <c r="A51" s="827"/>
      <c r="B51" s="830"/>
      <c r="C51" s="142" t="s">
        <v>445</v>
      </c>
      <c r="D51" s="143">
        <v>1200000</v>
      </c>
      <c r="E51" s="832"/>
    </row>
    <row r="52" spans="1:5" ht="29.25" thickBot="1" x14ac:dyDescent="0.3">
      <c r="A52" s="828"/>
      <c r="B52" s="831"/>
      <c r="C52" s="142" t="s">
        <v>446</v>
      </c>
      <c r="D52" s="143">
        <v>1650000</v>
      </c>
      <c r="E52" s="833"/>
    </row>
    <row r="53" spans="1:5" ht="16.5" thickTop="1" thickBot="1" x14ac:dyDescent="0.3">
      <c r="A53" s="834" t="s">
        <v>447</v>
      </c>
      <c r="B53" s="835"/>
      <c r="C53" s="144" t="s">
        <v>417</v>
      </c>
      <c r="D53" s="145">
        <f>SUM(D36:D52)</f>
        <v>125782294</v>
      </c>
      <c r="E53" s="146"/>
    </row>
    <row r="55" spans="1:5" ht="16.5" thickBot="1" x14ac:dyDescent="0.3">
      <c r="A55" s="836" t="s">
        <v>448</v>
      </c>
      <c r="B55" s="836"/>
      <c r="C55" s="836"/>
      <c r="D55" s="836"/>
      <c r="E55" s="836"/>
    </row>
    <row r="56" spans="1:5" x14ac:dyDescent="0.25">
      <c r="A56" s="796" t="s">
        <v>377</v>
      </c>
      <c r="B56" s="798" t="s">
        <v>378</v>
      </c>
      <c r="C56" s="800" t="s">
        <v>379</v>
      </c>
      <c r="D56" s="798" t="s">
        <v>380</v>
      </c>
      <c r="E56" s="802" t="s">
        <v>381</v>
      </c>
    </row>
    <row r="57" spans="1:5" x14ac:dyDescent="0.25">
      <c r="A57" s="797"/>
      <c r="B57" s="799"/>
      <c r="C57" s="801"/>
      <c r="D57" s="799"/>
      <c r="E57" s="803"/>
    </row>
    <row r="58" spans="1:5" ht="28.5" x14ac:dyDescent="0.25">
      <c r="A58" s="843" t="s">
        <v>449</v>
      </c>
      <c r="B58" s="806" t="s">
        <v>450</v>
      </c>
      <c r="C58" s="147" t="s">
        <v>451</v>
      </c>
      <c r="D58" s="116">
        <v>1500000</v>
      </c>
      <c r="E58" s="845" t="s">
        <v>452</v>
      </c>
    </row>
    <row r="59" spans="1:5" ht="28.5" x14ac:dyDescent="0.25">
      <c r="A59" s="843"/>
      <c r="B59" s="806"/>
      <c r="C59" s="147" t="s">
        <v>453</v>
      </c>
      <c r="D59" s="116">
        <v>3500000</v>
      </c>
      <c r="E59" s="846"/>
    </row>
    <row r="60" spans="1:5" ht="75" x14ac:dyDescent="0.25">
      <c r="A60" s="843"/>
      <c r="B60" s="806"/>
      <c r="C60" s="148" t="s">
        <v>454</v>
      </c>
      <c r="D60" s="116">
        <v>27250188</v>
      </c>
      <c r="E60" s="117" t="s">
        <v>455</v>
      </c>
    </row>
    <row r="61" spans="1:5" ht="60" x14ac:dyDescent="0.25">
      <c r="A61" s="843"/>
      <c r="B61" s="806"/>
      <c r="C61" s="147" t="s">
        <v>456</v>
      </c>
      <c r="D61" s="116">
        <v>16850770</v>
      </c>
      <c r="E61" s="117" t="s">
        <v>457</v>
      </c>
    </row>
    <row r="62" spans="1:5" ht="30" x14ac:dyDescent="0.25">
      <c r="A62" s="843"/>
      <c r="B62" s="806"/>
      <c r="C62" s="148" t="s">
        <v>458</v>
      </c>
      <c r="D62" s="116">
        <v>1800000</v>
      </c>
      <c r="E62" s="117" t="s">
        <v>387</v>
      </c>
    </row>
    <row r="63" spans="1:5" ht="75" x14ac:dyDescent="0.25">
      <c r="A63" s="843"/>
      <c r="B63" s="806" t="s">
        <v>459</v>
      </c>
      <c r="C63" s="149" t="s">
        <v>460</v>
      </c>
      <c r="D63" s="116">
        <v>88700000</v>
      </c>
      <c r="E63" s="117" t="s">
        <v>461</v>
      </c>
    </row>
    <row r="64" spans="1:5" ht="75" x14ac:dyDescent="0.25">
      <c r="A64" s="843"/>
      <c r="B64" s="806"/>
      <c r="C64" s="150" t="s">
        <v>462</v>
      </c>
      <c r="D64" s="116">
        <v>17800000</v>
      </c>
      <c r="E64" s="117" t="s">
        <v>461</v>
      </c>
    </row>
    <row r="65" spans="1:5" ht="57" x14ac:dyDescent="0.25">
      <c r="A65" s="843"/>
      <c r="B65" s="847" t="s">
        <v>463</v>
      </c>
      <c r="C65" s="150" t="s">
        <v>464</v>
      </c>
      <c r="D65" s="116">
        <v>48943591.200000003</v>
      </c>
      <c r="E65" s="121" t="s">
        <v>465</v>
      </c>
    </row>
    <row r="66" spans="1:5" ht="42.75" x14ac:dyDescent="0.25">
      <c r="A66" s="843"/>
      <c r="B66" s="847"/>
      <c r="C66" s="147" t="s">
        <v>466</v>
      </c>
      <c r="D66" s="116">
        <v>46479704</v>
      </c>
      <c r="E66" s="121" t="s">
        <v>467</v>
      </c>
    </row>
    <row r="67" spans="1:5" ht="90" x14ac:dyDescent="0.25">
      <c r="A67" s="843"/>
      <c r="B67" s="847"/>
      <c r="C67" s="147" t="s">
        <v>468</v>
      </c>
      <c r="D67" s="116">
        <v>23779650</v>
      </c>
      <c r="E67" s="121" t="s">
        <v>469</v>
      </c>
    </row>
    <row r="68" spans="1:5" ht="90.75" thickBot="1" x14ac:dyDescent="0.3">
      <c r="A68" s="844"/>
      <c r="B68" s="848"/>
      <c r="C68" s="151" t="s">
        <v>470</v>
      </c>
      <c r="D68" s="152">
        <v>1502300</v>
      </c>
      <c r="E68" s="153" t="s">
        <v>469</v>
      </c>
    </row>
    <row r="69" spans="1:5" ht="60" x14ac:dyDescent="0.25">
      <c r="A69" s="828"/>
      <c r="B69" s="831" t="s">
        <v>471</v>
      </c>
      <c r="C69" s="154" t="s">
        <v>472</v>
      </c>
      <c r="D69" s="155">
        <v>1723000</v>
      </c>
      <c r="E69" s="156" t="s">
        <v>473</v>
      </c>
    </row>
    <row r="70" spans="1:5" ht="60" x14ac:dyDescent="0.25">
      <c r="A70" s="837"/>
      <c r="B70" s="838"/>
      <c r="C70" s="416" t="s">
        <v>474</v>
      </c>
      <c r="D70" s="116">
        <v>895000</v>
      </c>
      <c r="E70" s="117" t="s">
        <v>473</v>
      </c>
    </row>
    <row r="71" spans="1:5" ht="60" x14ac:dyDescent="0.25">
      <c r="A71" s="837"/>
      <c r="B71" s="838"/>
      <c r="C71" s="147" t="s">
        <v>475</v>
      </c>
      <c r="D71" s="116">
        <v>11500000</v>
      </c>
      <c r="E71" s="117" t="s">
        <v>476</v>
      </c>
    </row>
    <row r="72" spans="1:5" ht="60" x14ac:dyDescent="0.25">
      <c r="A72" s="837"/>
      <c r="B72" s="838"/>
      <c r="C72" s="147" t="s">
        <v>477</v>
      </c>
      <c r="D72" s="116">
        <v>478200</v>
      </c>
      <c r="E72" s="117" t="s">
        <v>476</v>
      </c>
    </row>
    <row r="73" spans="1:5" ht="28.5" x14ac:dyDescent="0.25">
      <c r="A73" s="837"/>
      <c r="B73" s="838" t="s">
        <v>478</v>
      </c>
      <c r="C73" s="416" t="s">
        <v>479</v>
      </c>
      <c r="D73" s="116">
        <v>2778650</v>
      </c>
      <c r="E73" s="839" t="s">
        <v>469</v>
      </c>
    </row>
    <row r="74" spans="1:5" ht="42.75" x14ac:dyDescent="0.25">
      <c r="A74" s="837"/>
      <c r="B74" s="838"/>
      <c r="C74" s="416" t="s">
        <v>480</v>
      </c>
      <c r="D74" s="116">
        <v>1500000</v>
      </c>
      <c r="E74" s="840"/>
    </row>
    <row r="75" spans="1:5" x14ac:dyDescent="0.25">
      <c r="A75" s="837"/>
      <c r="B75" s="838"/>
      <c r="C75" s="842" t="s">
        <v>481</v>
      </c>
      <c r="D75" s="116">
        <v>1650000</v>
      </c>
      <c r="E75" s="840"/>
    </row>
    <row r="76" spans="1:5" x14ac:dyDescent="0.25">
      <c r="A76" s="74"/>
      <c r="B76" s="838"/>
      <c r="C76" s="842"/>
      <c r="D76" s="116">
        <v>5500000</v>
      </c>
      <c r="E76" s="841"/>
    </row>
    <row r="77" spans="1:5" ht="15.75" thickBot="1" x14ac:dyDescent="0.3">
      <c r="A77" s="849" t="s">
        <v>482</v>
      </c>
      <c r="B77" s="850"/>
      <c r="C77" s="157" t="s">
        <v>417</v>
      </c>
      <c r="D77" s="158">
        <f>SUM(D58:D76)</f>
        <v>304131053.19999999</v>
      </c>
      <c r="E77" s="159"/>
    </row>
    <row r="79" spans="1:5" ht="15.75" thickBot="1" x14ac:dyDescent="0.3">
      <c r="A79" s="851" t="s">
        <v>483</v>
      </c>
      <c r="B79" s="851"/>
      <c r="C79" s="851"/>
      <c r="D79" s="851"/>
      <c r="E79" s="851"/>
    </row>
    <row r="80" spans="1:5" x14ac:dyDescent="0.25">
      <c r="A80" s="852" t="s">
        <v>377</v>
      </c>
      <c r="B80" s="808" t="s">
        <v>378</v>
      </c>
      <c r="C80" s="810" t="s">
        <v>379</v>
      </c>
      <c r="D80" s="808" t="s">
        <v>484</v>
      </c>
      <c r="E80" s="802" t="s">
        <v>381</v>
      </c>
    </row>
    <row r="81" spans="1:5" ht="15.75" thickBot="1" x14ac:dyDescent="0.3">
      <c r="A81" s="853"/>
      <c r="B81" s="809"/>
      <c r="C81" s="811"/>
      <c r="D81" s="809"/>
      <c r="E81" s="803"/>
    </row>
    <row r="82" spans="1:5" ht="48" customHeight="1" thickBot="1" x14ac:dyDescent="0.3">
      <c r="A82" s="854" t="s">
        <v>485</v>
      </c>
      <c r="B82" s="857" t="s">
        <v>486</v>
      </c>
      <c r="C82" s="160" t="s">
        <v>487</v>
      </c>
      <c r="D82" s="161">
        <v>19877000</v>
      </c>
      <c r="E82" s="859" t="s">
        <v>488</v>
      </c>
    </row>
    <row r="83" spans="1:5" ht="84.75" customHeight="1" thickBot="1" x14ac:dyDescent="0.3">
      <c r="A83" s="855"/>
      <c r="B83" s="858"/>
      <c r="C83" s="160" t="s">
        <v>489</v>
      </c>
      <c r="D83" s="161">
        <v>1256000</v>
      </c>
      <c r="E83" s="819"/>
    </row>
    <row r="84" spans="1:5" ht="86.25" thickBot="1" x14ac:dyDescent="0.3">
      <c r="A84" s="856"/>
      <c r="B84" s="418" t="s">
        <v>490</v>
      </c>
      <c r="C84" s="162" t="s">
        <v>491</v>
      </c>
      <c r="D84" s="161">
        <v>4567890</v>
      </c>
      <c r="E84" s="860"/>
    </row>
    <row r="85" spans="1:5" ht="16.5" thickTop="1" thickBot="1" x14ac:dyDescent="0.3">
      <c r="A85" s="861" t="s">
        <v>492</v>
      </c>
      <c r="B85" s="862"/>
      <c r="C85" s="163" t="s">
        <v>417</v>
      </c>
      <c r="D85" s="164">
        <f>SUM(D82:D84)</f>
        <v>25700890</v>
      </c>
      <c r="E85" s="165"/>
    </row>
    <row r="86" spans="1:5" ht="16.5" thickTop="1" thickBot="1" x14ac:dyDescent="0.3">
      <c r="A86" s="861" t="s">
        <v>493</v>
      </c>
      <c r="B86" s="862"/>
      <c r="C86" s="163" t="s">
        <v>417</v>
      </c>
      <c r="D86" s="164">
        <f>+D85+D77+D53+D31</f>
        <v>722442084.20000005</v>
      </c>
      <c r="E86" s="165"/>
    </row>
    <row r="87" spans="1:5" ht="15.75" thickTop="1" x14ac:dyDescent="0.25"/>
  </sheetData>
  <mergeCells count="65">
    <mergeCell ref="A82:A84"/>
    <mergeCell ref="B82:B83"/>
    <mergeCell ref="E82:E84"/>
    <mergeCell ref="A85:B85"/>
    <mergeCell ref="A86:B86"/>
    <mergeCell ref="A77:B77"/>
    <mergeCell ref="A79:E79"/>
    <mergeCell ref="A80:A81"/>
    <mergeCell ref="B80:B81"/>
    <mergeCell ref="C80:C81"/>
    <mergeCell ref="D80:D81"/>
    <mergeCell ref="E80:E81"/>
    <mergeCell ref="A58:A68"/>
    <mergeCell ref="B58:B62"/>
    <mergeCell ref="E58:E59"/>
    <mergeCell ref="B63:B64"/>
    <mergeCell ref="B65:B68"/>
    <mergeCell ref="A69:A75"/>
    <mergeCell ref="B69:B72"/>
    <mergeCell ref="B73:B76"/>
    <mergeCell ref="E73:E76"/>
    <mergeCell ref="C75:C76"/>
    <mergeCell ref="A50:A52"/>
    <mergeCell ref="B50:B52"/>
    <mergeCell ref="E50:E52"/>
    <mergeCell ref="A53:B53"/>
    <mergeCell ref="A55:E55"/>
    <mergeCell ref="A56:A57"/>
    <mergeCell ref="B56:B57"/>
    <mergeCell ref="C56:C57"/>
    <mergeCell ref="D56:D57"/>
    <mergeCell ref="E56:E57"/>
    <mergeCell ref="A36:A49"/>
    <mergeCell ref="B36:B38"/>
    <mergeCell ref="E36:E38"/>
    <mergeCell ref="B39:B41"/>
    <mergeCell ref="E39:E40"/>
    <mergeCell ref="B43:B45"/>
    <mergeCell ref="E43:E45"/>
    <mergeCell ref="B46:B49"/>
    <mergeCell ref="E46:E48"/>
    <mergeCell ref="A33:E33"/>
    <mergeCell ref="A34:A35"/>
    <mergeCell ref="B34:B35"/>
    <mergeCell ref="C34:C35"/>
    <mergeCell ref="D34:D35"/>
    <mergeCell ref="E34:E35"/>
    <mergeCell ref="A31:B31"/>
    <mergeCell ref="A7:E7"/>
    <mergeCell ref="A8:A9"/>
    <mergeCell ref="B8:B9"/>
    <mergeCell ref="C8:C9"/>
    <mergeCell ref="D8:D9"/>
    <mergeCell ref="E8:E9"/>
    <mergeCell ref="A10:A22"/>
    <mergeCell ref="B10:B16"/>
    <mergeCell ref="B17:B22"/>
    <mergeCell ref="A23:A29"/>
    <mergeCell ref="B23:B28"/>
    <mergeCell ref="A6:E6"/>
    <mergeCell ref="A1:E1"/>
    <mergeCell ref="A2:E2"/>
    <mergeCell ref="A3:E3"/>
    <mergeCell ref="A4:E4"/>
    <mergeCell ref="A5:E5"/>
  </mergeCells>
  <pageMargins left="0.70866141732283472" right="0.70866141732283472" top="0.35433070866141736" bottom="0.74803149606299213" header="0.31496062992125984" footer="0.31496062992125984"/>
  <pageSetup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Derechos a la Salud</vt:lpstr>
      <vt:lpstr>Salud Sexual y Rep</vt:lpstr>
      <vt:lpstr>Programas</vt:lpstr>
      <vt:lpstr>OBJ Reslt A01 </vt:lpstr>
      <vt:lpstr>'OBJ Reslt A01 '!Área_de_impresión</vt:lpstr>
      <vt:lpstr>Programas!Área_de_impresión</vt:lpstr>
      <vt:lpstr>'Salud Sexual y Rep'!Área_de_impresión</vt:lpstr>
      <vt:lpstr>Programas!Títulos_a_imprimir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Mirquella Ogando</cp:lastModifiedBy>
  <cp:revision/>
  <cp:lastPrinted>2017-01-23T13:59:48Z</cp:lastPrinted>
  <dcterms:created xsi:type="dcterms:W3CDTF">2015-06-12T16:03:28Z</dcterms:created>
  <dcterms:modified xsi:type="dcterms:W3CDTF">2017-04-07T18:48:14Z</dcterms:modified>
  <cp:category/>
  <cp:contentStatus/>
</cp:coreProperties>
</file>