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rogramas\"/>
    </mc:Choice>
  </mc:AlternateContent>
  <bookViews>
    <workbookView xWindow="0" yWindow="0" windowWidth="21600" windowHeight="9735" activeTab="4"/>
  </bookViews>
  <sheets>
    <sheet name="Segumiento a la Imp." sheetId="17" r:id="rId1"/>
    <sheet name="Articulacion " sheetId="16" r:id="rId2"/>
    <sheet name="Transversalidad" sheetId="14" r:id="rId3"/>
    <sheet name="Programas" sheetId="8" r:id="rId4"/>
    <sheet name="OBJ Reslt A01 " sheetId="15" r:id="rId5"/>
  </sheets>
  <definedNames>
    <definedName name="_xlnm.Print_Area" localSheetId="1">'Articulacion '!$A$1:$R$30</definedName>
    <definedName name="_xlnm.Print_Area" localSheetId="4">'OBJ Reslt A01 '!$A$1:$F$86</definedName>
    <definedName name="_xlnm.Print_Area" localSheetId="3">Programas!$A$1:$F$147</definedName>
    <definedName name="_xlnm.Print_Area" localSheetId="0">'Segumiento a la Imp.'!$A$1:$R$52</definedName>
    <definedName name="_xlnm.Print_Area" localSheetId="2">Transversalidad!$A$1:$Q$51</definedName>
    <definedName name="_xlnm.Print_Titles" localSheetId="3">Programas!$2:$3</definedName>
  </definedNames>
  <calcPr calcId="152511"/>
</workbook>
</file>

<file path=xl/calcChain.xml><?xml version="1.0" encoding="utf-8"?>
<calcChain xmlns="http://schemas.openxmlformats.org/spreadsheetml/2006/main">
  <c r="G22" i="17" l="1"/>
  <c r="G23" i="17"/>
  <c r="G24" i="17"/>
  <c r="G25" i="17"/>
  <c r="E19" i="16" l="1"/>
  <c r="G19" i="16"/>
  <c r="C19" i="16" s="1"/>
  <c r="G20" i="16"/>
  <c r="G21" i="16"/>
  <c r="G22" i="16"/>
  <c r="G23" i="16"/>
  <c r="G24" i="16"/>
  <c r="G25" i="16"/>
  <c r="G26" i="16"/>
  <c r="C25" i="16" s="1"/>
  <c r="G27" i="16"/>
  <c r="C27" i="16" s="1"/>
  <c r="G28" i="16"/>
  <c r="G29" i="16"/>
  <c r="C30" i="16" l="1"/>
  <c r="B50" i="14" l="1"/>
  <c r="F27" i="14"/>
  <c r="J18" i="14" l="1"/>
  <c r="I18" i="14"/>
  <c r="H18" i="14"/>
  <c r="G18" i="14"/>
  <c r="J44" i="14"/>
  <c r="I44" i="14"/>
  <c r="H44" i="14"/>
  <c r="G44" i="14"/>
  <c r="I42" i="14"/>
  <c r="J42" i="14"/>
  <c r="H42" i="14"/>
  <c r="G42" i="14"/>
  <c r="F13" i="14"/>
  <c r="F24" i="14"/>
  <c r="G24" i="14" s="1"/>
  <c r="J24" i="14" s="1"/>
  <c r="F25" i="14"/>
  <c r="G25" i="14" s="1"/>
  <c r="J25" i="14" s="1"/>
  <c r="F26" i="14"/>
  <c r="G26" i="14" s="1"/>
  <c r="J26" i="14" s="1"/>
  <c r="F29" i="14"/>
  <c r="G29" i="14" s="1"/>
  <c r="F30" i="14"/>
  <c r="G30" i="14" s="1"/>
  <c r="F31" i="14"/>
  <c r="G31" i="14" s="1"/>
  <c r="F32" i="14"/>
  <c r="G32" i="14" s="1"/>
  <c r="F33" i="14"/>
  <c r="G33" i="14" s="1"/>
  <c r="F34" i="14"/>
  <c r="F35" i="14"/>
  <c r="G35" i="14" s="1"/>
  <c r="F36" i="14"/>
  <c r="G36" i="14" s="1"/>
  <c r="F37" i="14"/>
  <c r="G37" i="14" s="1"/>
  <c r="F38" i="14"/>
  <c r="H38" i="14" s="1"/>
  <c r="I38" i="14" s="1"/>
  <c r="F39" i="14"/>
  <c r="G39" i="14" s="1"/>
  <c r="F40" i="14"/>
  <c r="H40" i="14" s="1"/>
  <c r="F41" i="14"/>
  <c r="J41" i="14" s="1"/>
  <c r="F42" i="14"/>
  <c r="B42" i="14" s="1"/>
  <c r="F43" i="14"/>
  <c r="B43" i="14" s="1"/>
  <c r="F44" i="14"/>
  <c r="B44" i="14" s="1"/>
  <c r="F45" i="14"/>
  <c r="G45" i="14" s="1"/>
  <c r="F46" i="14"/>
  <c r="G46" i="14" s="1"/>
  <c r="F47" i="14"/>
  <c r="G47" i="14" s="1"/>
  <c r="F48" i="14"/>
  <c r="G48" i="14" s="1"/>
  <c r="F49" i="14"/>
  <c r="G49" i="14" s="1"/>
  <c r="F23" i="14"/>
  <c r="G23" i="14" s="1"/>
  <c r="J23" i="14" s="1"/>
  <c r="F18" i="14"/>
  <c r="B18" i="14" s="1"/>
  <c r="B34" i="14" l="1"/>
  <c r="J49" i="14"/>
  <c r="I49" i="14"/>
  <c r="H49" i="14"/>
  <c r="J47" i="14"/>
  <c r="I47" i="14"/>
  <c r="H47" i="14"/>
  <c r="I45" i="14"/>
  <c r="H45" i="14"/>
  <c r="J45" i="14"/>
  <c r="J39" i="14"/>
  <c r="I39" i="14"/>
  <c r="H39" i="14"/>
  <c r="I37" i="14"/>
  <c r="H37" i="14"/>
  <c r="J37" i="14"/>
  <c r="I35" i="14"/>
  <c r="H35" i="14"/>
  <c r="J35" i="14"/>
  <c r="I33" i="14"/>
  <c r="H33" i="14"/>
  <c r="J33" i="14"/>
  <c r="I31" i="14"/>
  <c r="H31" i="14"/>
  <c r="J31" i="14"/>
  <c r="I29" i="14"/>
  <c r="J29" i="14"/>
  <c r="H29" i="14"/>
  <c r="J48" i="14"/>
  <c r="I48" i="14"/>
  <c r="H48" i="14"/>
  <c r="J46" i="14"/>
  <c r="I46" i="14"/>
  <c r="H46" i="14"/>
  <c r="J36" i="14"/>
  <c r="I36" i="14"/>
  <c r="H36" i="14"/>
  <c r="J32" i="14"/>
  <c r="I32" i="14"/>
  <c r="H32" i="14"/>
  <c r="J30" i="14"/>
  <c r="I30" i="14"/>
  <c r="H30" i="14"/>
  <c r="B23" i="14"/>
  <c r="B30" i="14"/>
  <c r="B38" i="14"/>
  <c r="B41" i="14"/>
  <c r="B45" i="14"/>
  <c r="G34" i="14"/>
  <c r="G41" i="14"/>
  <c r="H41" i="14"/>
  <c r="B40" i="14"/>
  <c r="I41" i="14"/>
  <c r="D28" i="14"/>
  <c r="F28" i="14" s="1"/>
  <c r="G28" i="14" l="1"/>
  <c r="B28" i="14"/>
  <c r="K13" i="14" s="1"/>
  <c r="J34" i="14"/>
  <c r="I34" i="14"/>
  <c r="H34" i="14"/>
  <c r="D85" i="15"/>
  <c r="D77" i="15"/>
  <c r="D53" i="15"/>
  <c r="D31" i="15"/>
  <c r="D32" i="15" s="1"/>
  <c r="F43" i="8"/>
  <c r="I28" i="14" l="1"/>
  <c r="H28" i="14"/>
  <c r="J28" i="14"/>
  <c r="D86" i="15"/>
</calcChain>
</file>

<file path=xl/sharedStrings.xml><?xml version="1.0" encoding="utf-8"?>
<sst xmlns="http://schemas.openxmlformats.org/spreadsheetml/2006/main" count="722" uniqueCount="496">
  <si>
    <t>Ene-Mar</t>
  </si>
  <si>
    <t>Abr-Jun</t>
  </si>
  <si>
    <t>Oct-Dic</t>
  </si>
  <si>
    <t>Presupuesto</t>
  </si>
  <si>
    <t>Riesgo(s)</t>
  </si>
  <si>
    <t>Insumos</t>
  </si>
  <si>
    <t>Cantidad</t>
  </si>
  <si>
    <t>Monto (RD$)</t>
  </si>
  <si>
    <t>Prog.</t>
  </si>
  <si>
    <t>Act.</t>
  </si>
  <si>
    <t>Objeto</t>
  </si>
  <si>
    <t>Cuenta</t>
  </si>
  <si>
    <t>Subcta.</t>
  </si>
  <si>
    <t>Auxiliar</t>
  </si>
  <si>
    <t>Fomento de la igualdad de genero en la educación y capacitación</t>
  </si>
  <si>
    <t>Promocion de los Derechos a la Salud Integral, Salud Sexual y  Reproductiva de la Mujer </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</si>
  <si>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</si>
  <si>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</si>
  <si>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</si>
  <si>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</si>
  <si>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</si>
  <si>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</si>
  <si>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</si>
  <si>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</si>
  <si>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</si>
  <si>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</si>
  <si>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</si>
  <si>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</si>
  <si>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</si>
  <si>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</si>
  <si>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</si>
  <si>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</si>
  <si>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</si>
  <si>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</si>
  <si>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Formulación de mejoras de procesos y de las estructuras organizativas de la institución.</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</si>
  <si>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</si>
  <si>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</si>
  <si>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Seguimiento al Programa de Mejoramiento de la Gestión  de la calidad  de manera articulada  con el Ministerio de Administración publica</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</si>
  <si>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</si>
  <si>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</si>
  <si>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</si>
  <si>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</si>
  <si>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</si>
  <si>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</si>
  <si>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</si>
  <si>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</si>
  <si>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</si>
  <si>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</si>
  <si>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</si>
  <si>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</si>
  <si>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</si>
  <si>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</si>
  <si>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</si>
  <si>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</si>
  <si>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</si>
  <si>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</si>
  <si>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</si>
  <si>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</si>
  <si>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</si>
  <si>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</si>
  <si>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</si>
  <si>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</si>
  <si>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</si>
  <si>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</si>
  <si>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</si>
  <si>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</si>
  <si>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</si>
  <si>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</si>
  <si>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</si>
  <si>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</si>
  <si>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</si>
  <si>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</si>
  <si>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</si>
  <si>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</si>
  <si>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</si>
  <si>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</si>
  <si>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</si>
  <si>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</si>
  <si>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</si>
  <si>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</si>
  <si>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</si>
  <si>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</si>
  <si>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</si>
  <si>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</si>
  <si>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</si>
  <si>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</si>
  <si>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</si>
  <si>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</si>
  <si>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</si>
  <si>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</si>
  <si>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</si>
  <si>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</si>
  <si>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</si>
  <si>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</si>
  <si>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</si>
  <si>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</si>
  <si>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</si>
  <si>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</si>
  <si>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</si>
  <si>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</si>
  <si>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</si>
  <si>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</si>
  <si>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</si>
  <si>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</si>
  <si>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</si>
  <si>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</si>
  <si>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</si>
  <si>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</si>
  <si>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</si>
  <si>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</si>
  <si>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</si>
  <si>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</si>
  <si>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</si>
  <si>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</si>
  <si>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</si>
  <si>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</si>
  <si>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</si>
  <si>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</si>
  <si>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</si>
  <si>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</si>
  <si>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</si>
  <si>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</si>
  <si>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</si>
  <si>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</si>
  <si>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</si>
  <si>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</si>
  <si>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</si>
  <si>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</si>
  <si>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</si>
  <si>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</si>
  <si>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</si>
  <si>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</si>
  <si>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</si>
  <si>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</si>
  <si>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11 000 03</t>
  </si>
  <si>
    <r>
      <t xml:space="preserve">Aplicación y Seguimiento a Convenios                                                                                                                                                                                                </t>
    </r>
    <r>
      <rPr>
        <sz val="14"/>
        <color rgb="FF000000"/>
        <rFont val="Arial"/>
        <family val="2"/>
      </rPr>
      <t>Seguimiento a los compromisos internacionales contraídos por el país en materia de genero.</t>
    </r>
  </si>
  <si>
    <t xml:space="preserve"> </t>
  </si>
  <si>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</si>
  <si>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</si>
  <si>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</si>
  <si>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</si>
  <si>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</si>
  <si>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</si>
  <si>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</si>
  <si>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</si>
  <si>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</si>
  <si>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</si>
  <si>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</si>
  <si>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</si>
  <si>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</si>
  <si>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</si>
  <si>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</si>
  <si>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</si>
  <si>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</si>
  <si>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</si>
  <si>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</si>
  <si>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</si>
  <si>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</si>
  <si>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</si>
  <si>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</si>
  <si>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</si>
  <si>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</si>
  <si>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</si>
  <si>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</si>
  <si>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</si>
  <si>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</si>
  <si>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</si>
  <si>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</si>
  <si>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</si>
  <si>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</si>
  <si>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</si>
  <si>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</si>
  <si>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</si>
  <si>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</si>
  <si>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</si>
  <si>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</si>
  <si>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</si>
  <si>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</si>
  <si>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</si>
  <si>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</si>
  <si>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</si>
  <si>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</si>
  <si>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</si>
  <si>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</si>
  <si>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</si>
  <si>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</si>
  <si>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</si>
  <si>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</si>
  <si>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</si>
  <si>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</si>
  <si>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</si>
  <si>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</si>
  <si>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</si>
  <si>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</si>
  <si>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</si>
  <si>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</si>
  <si>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</si>
  <si>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</si>
  <si>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</si>
  <si>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</si>
  <si>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</si>
  <si>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</si>
  <si>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</si>
  <si>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</si>
  <si>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</si>
  <si>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</si>
  <si>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</si>
  <si>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</si>
  <si>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</si>
  <si>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</si>
  <si>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</si>
  <si>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</si>
  <si>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</si>
  <si>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</si>
  <si>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</si>
  <si>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</si>
  <si>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</si>
  <si>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</si>
  <si>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</si>
  <si>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</si>
  <si>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</si>
  <si>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</si>
  <si>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</si>
  <si>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</si>
  <si>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</si>
  <si>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</si>
  <si>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</si>
  <si>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Objetivos Estrategicos : PEI 2016  2020</t>
  </si>
  <si>
    <t>Objetivo General : END 2010  2030</t>
  </si>
  <si>
    <t>Eje Estratégico: END 2010  2030</t>
  </si>
  <si>
    <t>Eje Estratégico: PEI 2016  2020</t>
  </si>
  <si>
    <t>Producto y sus atributos</t>
  </si>
  <si>
    <t xml:space="preserve">Producto </t>
  </si>
  <si>
    <t xml:space="preserve">Medio de verificación                   </t>
  </si>
  <si>
    <t>Jul-Sep</t>
  </si>
  <si>
    <t>Actividades y sus atributos</t>
  </si>
  <si>
    <t xml:space="preserve">Actividades                                                                  </t>
  </si>
  <si>
    <t>Inversión/trimestre (RD$)</t>
  </si>
  <si>
    <t xml:space="preserve">Fuente de financiamiento         </t>
  </si>
  <si>
    <t>Est. programática</t>
  </si>
  <si>
    <t>Identificación</t>
  </si>
  <si>
    <t>Costo unitario (RD$)</t>
  </si>
  <si>
    <t>Tabla No. 1</t>
  </si>
  <si>
    <t>PLAN ESTRATEGICO MINISTERIO DE LA MUJER  2015 2020</t>
  </si>
  <si>
    <t>ESTIMADO DE GASTOS DEMANDADOS PEI  AÑO 03</t>
  </si>
  <si>
    <t>POR EJE  Y OBJETIVOS ESTRATEGICOS</t>
  </si>
  <si>
    <t>LINEA DE ACCION Y  RESULTADOS</t>
  </si>
  <si>
    <t>(Valores en RD$)</t>
  </si>
  <si>
    <t xml:space="preserve"> EJE ESTRATEGICO  1: FORTALECIMIENTO INSTITUCIONAL</t>
  </si>
  <si>
    <t>Objetivos Estratégicos</t>
  </si>
  <si>
    <t xml:space="preserve">Lineas de Accion </t>
  </si>
  <si>
    <t xml:space="preserve">Resultados Esperados </t>
  </si>
  <si>
    <t>Total Gastos Demandados          Año 03</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</si>
  <si>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</si>
  <si>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</si>
  <si>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</si>
  <si>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</si>
  <si>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Planificacion y Desarrollo, RRHH, Administartiva Financiera.</t>
  </si>
  <si>
    <t>1.1.1.2 Incrementada la efectividad de la gestión institucional.</t>
  </si>
  <si>
    <t>Planificacion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</si>
  <si>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</si>
  <si>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</si>
  <si>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</si>
  <si>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</si>
  <si>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institucion y los medio de divulgacion.</t>
  </si>
  <si>
    <t xml:space="preserve">Servicios de Comunicaciones </t>
  </si>
  <si>
    <t>1.1.1.7 Reorganizada administrativa y físicamente toda la estructura  del Ministerio</t>
  </si>
  <si>
    <t>Administrativa Financiera, Planificacion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</si>
  <si>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</si>
  <si>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</si>
  <si>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</si>
  <si>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</si>
  <si>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</si>
  <si>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</si>
  <si>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</si>
  <si>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</si>
  <si>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</si>
  <si>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</si>
  <si>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Coordinacion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</si>
  <si>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</si>
  <si>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</si>
  <si>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</si>
  <si>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</si>
  <si>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</si>
  <si>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</si>
  <si>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</si>
  <si>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</si>
  <si>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</si>
  <si>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</si>
  <si>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ESTRATEGICO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</si>
  <si>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</si>
  <si>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</si>
  <si>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</si>
  <si>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Defensoria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</si>
  <si>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</si>
  <si>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</si>
  <si>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</si>
  <si>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</si>
  <si>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</si>
  <si>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</si>
  <si>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 xml:space="preserve">servicios de Comunicaciones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</si>
  <si>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</si>
  <si>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</si>
  <si>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</si>
  <si>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</si>
  <si>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 xml:space="preserve">2.1.4.2  Reducidos los embarazos en adolescentes.  </t>
  </si>
  <si>
    <t>2.1.4.3 Mejorada la salud sexual y reproductiva de las mujeres.</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</si>
  <si>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</si>
  <si>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</si>
  <si>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2.1.5.4. Población sensibilizada y capacitada sobre Masculinidad</t>
  </si>
  <si>
    <t>2.1.5.5. Mujeres capacitadas en formacion politica</t>
  </si>
  <si>
    <t xml:space="preserve">2.1.5.6 Incrementado al acceso de las mujeres a la capacitación en las TICs, </t>
  </si>
  <si>
    <t>Tecnologia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</si>
  <si>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</si>
  <si>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</si>
  <si>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</si>
  <si>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</si>
  <si>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</si>
  <si>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ESTRATEGICO 3 : SISTEMA INTEGRAL DE PROCTECCION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</si>
  <si>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</si>
  <si>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</si>
  <si>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</si>
  <si>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Promocion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</si>
  <si>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</si>
  <si>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</si>
  <si>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Promocion y Defensa de los Derechos de la Mujer , OPM y OMM</t>
  </si>
  <si>
    <t>3.1.1.4 Mejorada la cobertura y atención de los servicios ofrecidos a las mujeres.</t>
  </si>
  <si>
    <t xml:space="preserve">Promocion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</si>
  <si>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</si>
  <si>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</si>
  <si>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</si>
  <si>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</si>
  <si>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</si>
  <si>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</si>
  <si>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proteccion y atención a las mujeres, sus hijos e hijas, victimas de violencia, mediante el aumento del numero de Casas de Acogida</t>
  </si>
  <si>
    <t>Coordinacion de Casas de Acogida</t>
  </si>
  <si>
    <t>3.1.3.2 Fortalecida   la capacidad de prevención y atención de las Oficinas Provinciales y municipales de la Mujer.</t>
  </si>
  <si>
    <t>Coordinacion de OPM y OMM</t>
  </si>
  <si>
    <t>3.1.3.3  Reducidos los índices de violencia contra las mujeres a nivel provincial.</t>
  </si>
  <si>
    <t>Promocion y Defensa de los Derechos de la Mujer, Coordinacion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</si>
  <si>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</si>
  <si>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</si>
  <si>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</si>
  <si>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Promocion y Defensa de los Derechos de la Mujer, </t>
  </si>
  <si>
    <t>3.1.4.2 Evaluado y reformulado el Plan Estratégico de CONAPLUVI.</t>
  </si>
  <si>
    <t>3.1.4.3 Mujeres egresadas de casas de acogida con un nuevo proyecto de vida.</t>
  </si>
  <si>
    <t>Promocion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</si>
  <si>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</si>
  <si>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</si>
  <si>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</si>
  <si>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</si>
  <si>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</si>
  <si>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</si>
  <si>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ESTRATEGICO 4 : SEGUIMIENTOS Y MONITOREO DE LOS CONVENIOS Y COMPROMISOS INTERNACIONALES</t>
  </si>
  <si>
    <t>Total Gastos Demandados          Año 01</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</si>
  <si>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</si>
  <si>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</si>
  <si>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</si>
  <si>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</si>
  <si>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ejecucion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</si>
  <si>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</si>
  <si>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</si>
  <si>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</si>
  <si>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</si>
  <si>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t xml:space="preserve">Gestion de la Transversalidad de la Perspectiva de Género </t>
  </si>
  <si>
    <t xml:space="preserve">1.2.1.1 Establecido el enfoque de género en las leyes y normativas del Estado. </t>
  </si>
  <si>
    <t>SANTA</t>
  </si>
  <si>
    <t>VIOLETA</t>
  </si>
  <si>
    <t>MAYRA</t>
  </si>
  <si>
    <t>PROVIDENCIA</t>
  </si>
  <si>
    <t>CARMEN</t>
  </si>
  <si>
    <t>MARIA CRISTINA</t>
  </si>
  <si>
    <r>
      <t xml:space="preserve">Firma de acuerdos con  ayuntamientos del país para la instalación de las </t>
    </r>
    <r>
      <rPr>
        <sz val="14"/>
        <color rgb="FFFF0000"/>
        <rFont val="Arial"/>
        <family val="2"/>
      </rPr>
      <t>Oficinas de Equidad de Género y Desarrollo (OEGDs).</t>
    </r>
  </si>
  <si>
    <t xml:space="preserve">Asistencia técnica a las instituciones Sin Fines de Lucro  y a los Gobiernos Locales, sobre la transversalización del enfoque de género  para lograr Incorporación de una cultura de igualdad y equidad de genero.  </t>
  </si>
  <si>
    <r>
      <t xml:space="preserve">Seguimiento a la </t>
    </r>
    <r>
      <rPr>
        <b/>
        <sz val="14"/>
        <color rgb="FFFF0000"/>
        <rFont val="Arial"/>
        <family val="2"/>
      </rPr>
      <t>gestion</t>
    </r>
    <r>
      <rPr>
        <b/>
        <sz val="14"/>
        <color rgb="FF000000"/>
        <rFont val="Arial"/>
        <family val="2"/>
      </rPr>
      <t xml:space="preserve"> e  implementacion de la transversalidad de Genero en las politicas publicas  </t>
    </r>
    <r>
      <rPr>
        <sz val="12"/>
        <color rgb="FF000000"/>
        <rFont val="Arial"/>
        <family val="2"/>
      </rPr>
      <t>Monitoreo  y  seguimiento a la implementación y ejecución de la política de género plasmada en el Plan Nacional de Igualdad y Equidad de Género –PLANEG II</t>
    </r>
  </si>
  <si>
    <t>Instituciones que reciben asistencia.</t>
  </si>
  <si>
    <t>Mecanismos de género funcionando</t>
  </si>
  <si>
    <t>Combustible (galon)</t>
  </si>
  <si>
    <t>Fondo general</t>
  </si>
  <si>
    <t>Combustible,galón</t>
  </si>
  <si>
    <t>Almuerzo</t>
  </si>
  <si>
    <t xml:space="preserve">Refrigerios  </t>
  </si>
  <si>
    <t xml:space="preserve">Material de apoyo </t>
  </si>
  <si>
    <t>200.00</t>
  </si>
  <si>
    <t>Realizar reuniones de coordinación para definir agenda de trabajo con las instituciones que tienen instaladas las Oficinas de Equidad de Género y Desarrollo, para buscar los consensos en torno a las líneas de acción, lineamientos de género y/o programas de género afirmativos en el marco del Plan Nacional de Igualdad y Equidad de Género -PLANEG II-.  Cuarenta reuniones. Cuarenta (40)  reuniones,  con ocho (8) participantes.</t>
  </si>
  <si>
    <t xml:space="preserve">Realizar talleres  de Capacitación al personal  nuevo que se integra a las Oficinas de Equidad de Género y Desarrollo -OEGD- para fortalecer sus capacidades técnicas y operativas. Contratacion de facilitacion ,  tres (3) talleres </t>
  </si>
  <si>
    <t>Servicios de               Capacitacion</t>
  </si>
  <si>
    <t xml:space="preserve">Invitaciones </t>
  </si>
  <si>
    <t>Combustible</t>
  </si>
  <si>
    <t>Realizar Encuentros de la Mesa de Género y Medio Ambiente.  (Treinta 30 participantes)x 4 encuentros</t>
  </si>
  <si>
    <t>Realizar Encuentros de la Mesa de Género  y Tecnología de la Información y la Comunicación -TIC- (Treinta (30 participantes)x 4 encuentros</t>
  </si>
  <si>
    <t xml:space="preserve">Documentos y textos de consulta . </t>
  </si>
  <si>
    <t xml:space="preserve">Combustible(galones) </t>
  </si>
  <si>
    <t xml:space="preserve">  Participar de las acciones del Programa CULTIVANDO AGUA BUENA,  para producir planteamientos  y acciones técnico metodológicas de la integración progresiva de la perspectiva de género en la planificación, ejecución y evaluación. diez (10) reuniones </t>
  </si>
  <si>
    <t xml:space="preserve">Laptop </t>
  </si>
  <si>
    <t>Documentos de texto de consulta.</t>
  </si>
  <si>
    <t>Participar en el Grupo Técnico Interinstitucional (GTI), organismo coordinador de la Convención de las Naciones Unidas de Lucha Contra la Desertificación -UNCCD-, para producir planteamientos y acciones técnico metodológicas de la integración progresiva de la perspectiva de género en la planificación, ejecución y evaluación de los compromisos del país ante la Convención. Diez(10) reuniones</t>
  </si>
  <si>
    <t>Participar en mecanismo coordinador (Comisión Mixta) para la Transversalidad de Género en la Estrategia Nacional de Desarrollo -END- (50) reuniones por año.</t>
  </si>
  <si>
    <t>Facilitadora en en género en los casos que sea requerido por la Dirección de Educación en género o por las Oficina de Equidad de Género y Desarrollo OEGD (15 facilitaciones)</t>
  </si>
  <si>
    <t>Elaboración y  revisión de documentos conceptuales y técnicos sobre diferentes temas. (10 documentos)</t>
  </si>
  <si>
    <t>Representar al Ministerio de la Mujer en eventos organizados por otras instituciones (10 eventos)</t>
  </si>
  <si>
    <t>Ampliación de la incidencia y cobertura  territorial del Ministerio de la Mujer, en el diseño y ejecución de políticas públicas de género a través del desarrollo de programas de fortalecimiento de los diferentes mecanismos de articulación.</t>
  </si>
  <si>
    <t>Asistencia técnica a instituciones públicas y privadas para la transversalización del enfoque de igualdad y equidad de género en las políticas públicas que se ejecutan</t>
  </si>
  <si>
    <t>Combustible(galón)</t>
  </si>
  <si>
    <t>Realizar  Encuentros de socializacion  con tomadores de decisión para sensibilizar e informar sobre la importancia de incorporar la   igualdad de género de manera procesual en las políticas públicas, así como la creación y fortalecimiento de los mecanismos de género. (La Vega, Santiago, Puerto Plata, Moca).  Cuatro (4) encuentro con tomadores de decisión. Sesenta (60) participantes.</t>
  </si>
  <si>
    <t>Viaticos (Enc.)</t>
  </si>
  <si>
    <t>Viaticos (Chofer)</t>
  </si>
  <si>
    <t>Alojamiento</t>
  </si>
  <si>
    <t>Galones Combustible</t>
  </si>
  <si>
    <t>Coordinar y ejecutar reuniones semestrales de evaluación entre las representantes de los mecanismos de género de cada institución. Cuarenta (40) participantes por 2 reuniones semestrales.</t>
  </si>
  <si>
    <t>0 2</t>
  </si>
  <si>
    <t>0 4</t>
  </si>
  <si>
    <t>Coordinación Intersectorial para el Seguimiento de Politicas  en igualdad de Genero</t>
  </si>
  <si>
    <t>Unidad Rectora  : MINISTERIO DE LA MUJER</t>
  </si>
  <si>
    <t xml:space="preserve">Línea Base                </t>
  </si>
  <si>
    <t xml:space="preserve">Meta Total             </t>
  </si>
  <si>
    <t xml:space="preserve">Meta por Trimestre                                                                                  </t>
  </si>
  <si>
    <t xml:space="preserve">Unidad de Medida            </t>
  </si>
  <si>
    <t>Unidad Ejecutora: Dirección de Coordinación Intersectorial para el Seguimiento de Politicas en Igualdad de Genero</t>
  </si>
  <si>
    <t>Descripción del Producto</t>
  </si>
  <si>
    <t>POA 2017</t>
  </si>
  <si>
    <t>TOTAL GENERAL</t>
  </si>
  <si>
    <t>Programado en el POA</t>
  </si>
  <si>
    <t>Contrato</t>
  </si>
  <si>
    <t>Salario    12 salarios y 1 salario de navidad                    (1*13)</t>
  </si>
  <si>
    <t>Técnicos/as contratados/as</t>
  </si>
  <si>
    <t>Contratacion de un tecnico o tecnica con experiencia acumulada en la inclusion de la perspectiva de genero en la planificacion municipal</t>
  </si>
  <si>
    <t>Material Gastable</t>
  </si>
  <si>
    <t>1-2 Reunion ordinaria de la Comision Nacional de Emergencias el tercer miercoles de cada mes 1-3 Reunion ordinaria del Comité Tecnico Nacional de Emergencia el segundo miercoles de cada mes</t>
  </si>
  <si>
    <t>Chofer</t>
  </si>
  <si>
    <t>Tecnica</t>
  </si>
  <si>
    <t xml:space="preserve">Tecnica </t>
  </si>
  <si>
    <t>Presupuesto de la institucion</t>
  </si>
  <si>
    <t>1-1Proceso se socializacion de la Propuesta de Reglamento a la Ley 176-07 elaborada por el Ministerio de la Mujer para la aplicación de las politicas de genero en los gobiernos locales de 14 municipios : Cotui, Cevicos, Fantino y La Mata en la provincia Sanchez Ramirez, Jarabaoa y Jima Abajo en la provincia La Vega, Paraiso y Las Cienegas en la provincia de Barahona, Higuey en la provincia La Altagracia, San Jose de las Matas en Santiago de los Caballeros, Bonao en la provincia Monseñor Nouel y Quisqueya en la provincia de San Pedro de Macoris</t>
  </si>
  <si>
    <t>Presupuesto por actividad</t>
  </si>
  <si>
    <t>1-1. 14 1-3. 12</t>
  </si>
  <si>
    <t>14 municipios con oficinas de genero creadas y funcionando</t>
  </si>
  <si>
    <t>1-1. 14  1-3. 12</t>
  </si>
  <si>
    <t>1-1La resolucion1-3 La agenda. 1-4 Tecnica contratada</t>
  </si>
  <si>
    <t>1-1La  comision. 1-2 La oficina de genero. 1-3 La reunion. 1-4 Los T. D.R.</t>
  </si>
  <si>
    <t>1-1Comision de genero en la sala capitular creada. 1-2 Oficinas de genero integradas por tecnicos y tecnicas capacitados para  transversalizar las politicas de en los planes , progemas y proyectos de los gobiernos locales1-3 participacion del Ministerio en las reuniones de la Comision Nacional de Emergencia y del Comite Tecnico Nacional para las tranvesalidad de genero en las politicas de gestion de riesgo de desastres.1-4 elaboracion de los TDR del tecnico o la tecnica</t>
  </si>
  <si>
    <t>1-1Comision de genero en la sala capitular 1-2 Oficina de genero en los gobiernos locales creadas.1-2 Participacion del Ministerio de la Mujer en las reuniones ordinarias de la Comision nacional de Emergencias y del Comité Tecnico Nacional.1-4 Contratacion de tecnica o tecnico con experiencia acumulada en la inclusion de la perspectiva de genero en la planificacion municipal.</t>
  </si>
  <si>
    <t xml:space="preserve">Meta por trimestre                                                                                  </t>
  </si>
  <si>
    <t xml:space="preserve">Meta total             </t>
  </si>
  <si>
    <t xml:space="preserve">Línea base                </t>
  </si>
  <si>
    <t xml:space="preserve">Unidad de medida            </t>
  </si>
  <si>
    <t>Descripción del producto</t>
  </si>
  <si>
    <t>Articulación de la politica de genero con la sociedad civil y gobiernos locales</t>
  </si>
  <si>
    <t>Coordinación Intersectorial para el Seguimiento de Politicas  en igualdad de genero</t>
  </si>
  <si>
    <t xml:space="preserve"> FORTALECIMIENTO DEL EJERCICIO PLENO DE LOS DERECHOS DE LA MUJER.</t>
  </si>
  <si>
    <t xml:space="preserve">  IGUALDAD DE DERECHOS Y OPORTUNIDADES. </t>
  </si>
  <si>
    <t xml:space="preserve">CULTURA CON  IGUALDAD Y EQUIDAD ENTRE HOMBRES Y MUJERES. </t>
  </si>
  <si>
    <t>SOCIEDAD CON IGUALDAD DE DERECHOS Y OPORTUNIDADES</t>
  </si>
  <si>
    <t>DIRECCION DE COORDINACION INTERSECTORIAL</t>
  </si>
  <si>
    <t>Unidad Ejecutora:</t>
  </si>
  <si>
    <t xml:space="preserve">MINISTERIO DE LA MUJER </t>
  </si>
  <si>
    <t>Unidad Rectora</t>
  </si>
  <si>
    <t xml:space="preserve">Impresiòn de ejemplares </t>
  </si>
  <si>
    <t>Contratar  IMPRESIÓN Y PUBLICACION: impresión de ejemplares del Nuevo Plan Nacional de Igualdad y Equidad de Gènero</t>
  </si>
  <si>
    <t>Digramador/a</t>
  </si>
  <si>
    <t xml:space="preserve">Contratar: Diseño, ediciòn y diagramaciòn del nuevo Plan Nacional de Igualdad y Equidad de Gènero </t>
  </si>
  <si>
    <t>Talleres</t>
  </si>
  <si>
    <t>Talleres  con los diferentes sectores Gubernamentales, Sociedad Civil, para el rediseño del Plan Nacional de Igualdad y Equidad de Género</t>
  </si>
  <si>
    <t>Elaboracion  y publicacion TDR</t>
  </si>
  <si>
    <t>Contratacion de consultor/a</t>
  </si>
  <si>
    <t xml:space="preserve">Rediseño del Plan Nacional de Igualdad y Equidad de Género </t>
  </si>
  <si>
    <t>participantes</t>
  </si>
  <si>
    <t xml:space="preserve">seminario </t>
  </si>
  <si>
    <t>Realizar un seminario para la presentaciòn de los resultados de la evaluaciòn</t>
  </si>
  <si>
    <t>Contratar  diagramador de ejemplares del informe de evaluación del PLANEG III</t>
  </si>
  <si>
    <t>Impresión de ejemplares</t>
  </si>
  <si>
    <t>Impresión y Publicaciòn de ejemplares de la evaluación de la gestión tecnica operativa del Plan Nacional de Igualdad y Equidad de Género PLANEG II</t>
  </si>
  <si>
    <t>Realizacion de consulta con los sectores involucrados en la a la implementación del PLANEG II</t>
  </si>
  <si>
    <t>Socializacion</t>
  </si>
  <si>
    <t>Realizar una evaluación de la gestión técnica y operativa del Plan Nacional de Igualdad y Equidad de Género –PLANEG II 2007-2017</t>
  </si>
  <si>
    <t>Informe publicado</t>
  </si>
  <si>
    <t xml:space="preserve">Informe </t>
  </si>
  <si>
    <t>Un informe de  evaluacion del cumplimiento  de la política de género plasmada en el Plan Nacional de Igualdad y Equidad de Género –PLANEG II 2007-2017</t>
  </si>
  <si>
    <t>Evaluación ,seguimiento al  cumplimiento  y ejecución  de la  Gestión de la de Politicas  transversal de la igualdad de genero del (PLANEG II)</t>
  </si>
  <si>
    <t>Material gastable</t>
  </si>
  <si>
    <t>Material de apoyo</t>
  </si>
  <si>
    <t xml:space="preserve"> CONSULTAS: memorias, publicaciones, informes, investigaciones, de las diferentes instituciones y socios involucrados en laGestión de la de Politicas  transversal de la igualdad de genero del (PLANEG II) de las líneas de acción del PLANEG II</t>
  </si>
  <si>
    <t>lapicero (caja)</t>
  </si>
  <si>
    <t>Papel Bond (resma )</t>
  </si>
  <si>
    <t xml:space="preserve">folder (cajas) </t>
  </si>
  <si>
    <t>Combustible (galones )</t>
  </si>
  <si>
    <t>Realizar visitas  a las diferentes instituciones productoras de estadísticas para  recolectar las informaciones que  alimentan los 97 indicadores que sirven para monitorear la Gestión de la de Politicas  transversal de la igualdad de genero del (PLANEG II) que son fuentes de información.</t>
  </si>
  <si>
    <t xml:space="preserve">Revisión, analisis y elaboración  de documentos conceptuales sobre diferentes temas </t>
  </si>
  <si>
    <t xml:space="preserve">Reuniones </t>
  </si>
  <si>
    <t>Reuniones de seguimiento al proceso de transversalización del enfoque de igualdad de género en la implementación de la Estrategia Nacional de Desarrollo</t>
  </si>
  <si>
    <t xml:space="preserve"> informe publicado</t>
  </si>
  <si>
    <t xml:space="preserve">un informe </t>
  </si>
  <si>
    <t>Un informe de avance en el cumplimiento  de la política de género plasmada en el Plan Nacional de Igualdad y Equidad de Género –PLANEG II 2007-2017</t>
  </si>
  <si>
    <t>Sistema de seguimiento y monitoreo  a la Gestión de la de Politicas  transversal de la igualdad de genero del (PLANEG II) funcionando en las  sectoriales.</t>
  </si>
  <si>
    <t xml:space="preserve">Seguimiento a la Implementacion de la Politica Transversal  de Género </t>
  </si>
  <si>
    <t>Coordinación Intersectorial para el Seguimiento a la Gestion de la de Politicas  transversal de la igualdad de genero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</si>
</sst>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_(* #,##0.00_);_(* \(#,##0.00\);_(* &quot;-&quot;??_);_(@_)"/>
    <numFmt numFmtId="165" formatCode="#,##0.00\ &quot;€&quot;;[Red]\-#,##0.00\ &quot;€&quot;"/>
    <numFmt numFmtId="166" formatCode="_-* #,##0\ &quot;€&quot;_-;\-* #,##0\ &quot;€&quot;_-;_-* &quot;-&quot;\ &quot;€&quot;_-;_-@_-"/>
    <numFmt numFmtId="167" formatCode="_-* #,##0.00\ _€_-;\-* #,##0.00\ _€_-;_-* &quot;-&quot;??\ _€_-;_-@_-"/>
    <numFmt numFmtId="168" formatCode="_-[$€]* #,##0.00_-;\-[$€]* #,##0.00_-;_-[$€]* &quot;-&quot;??_-;_-@_-"/>
    <numFmt numFmtId="169" formatCode="_-* #,##0\ _€_-;\-* #,##0\ _€_-;_-* &quot;-&quot;??\ _€_-;_-@_-"/>
    <numFmt numFmtId="170" formatCode="_-* #,##0_-;\-* #,##0_-;_-* &quot;-&quot;??_-;_-@_-"/>
    <numFmt numFmtId="171" formatCode="#,##0.00;[Red]#,##0.00"/>
  </numFmts>
  <fonts count="43"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name val="Calibri"/>
      <family val="2"/>
      <scheme val="minor"/>
    </font>
    <font>
      <sz val="12"/>
      <name val="Arial"/>
      <family val="2"/>
    </font>
    <font>
      <b/>
      <sz val="14"/>
      <color theme="1"/>
      <name val="Arial"/>
      <family val="2"/>
    </font>
    <font>
      <b/>
      <sz val="11"/>
      <color theme="1"/>
      <name val="Arial"/>
      <family val="2"/>
    </font>
    <font>
      <sz val="14"/>
      <color theme="1"/>
      <name val="Arial"/>
      <family val="2"/>
    </font>
    <font>
      <sz val="14"/>
      <color rgb="FF000000"/>
      <name val="Arial"/>
      <family val="2"/>
    </font>
    <font>
      <sz val="14"/>
      <name val="Arial"/>
      <family val="2"/>
    </font>
    <font>
      <b/>
      <sz val="14"/>
      <color rgb="FF000000"/>
      <name val="Arial"/>
      <family val="2"/>
    </font>
    <font>
      <sz val="12"/>
      <color theme="1"/>
      <name val="Arial"/>
      <family val="2"/>
    </font>
    <font>
      <b/>
      <sz val="14"/>
      <name val="Arial"/>
      <family val="2"/>
    </font>
    <font>
      <sz val="12"/>
      <color rgb="FF000000"/>
      <name val="Arial"/>
      <family val="2"/>
    </font>
    <font>
      <b/>
      <sz val="13"/>
      <color theme="1"/>
      <name val="Arial"/>
      <family val="2"/>
    </font>
    <font>
      <sz val="13"/>
      <color theme="1"/>
      <name val="Calibri"/>
      <family val="2"/>
      <scheme val="minor"/>
    </font>
    <font>
      <b/>
      <sz val="11"/>
      <color theme="1"/>
      <name val="Arial Narrow"/>
      <family val="2"/>
    </font>
    <font>
      <sz val="10.5"/>
      <name val="Calibri"/>
      <family val="2"/>
      <scheme val="minor"/>
    </font>
    <font>
      <b/>
      <sz val="10"/>
      <color theme="1"/>
      <name val="Arial Narrow"/>
      <family val="2"/>
    </font>
    <font>
      <b/>
      <sz val="10"/>
      <color theme="1"/>
      <name val="Arial"/>
      <family val="2"/>
    </font>
    <font>
      <b/>
      <sz val="12"/>
      <color theme="1"/>
      <name val="Arial"/>
      <family val="2"/>
    </font>
    <font>
      <sz val="14"/>
      <color rgb="FFFF0000"/>
      <name val="Arial"/>
      <family val="2"/>
    </font>
    <font>
      <b/>
      <sz val="14"/>
      <color rgb="FFFF0000"/>
      <name val="Arial"/>
      <family val="2"/>
    </font>
    <font>
      <sz val="12"/>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i/>
      <sz val="12"/>
      <color theme="1"/>
      <name val="Calibri"/>
      <family val="2"/>
      <scheme val="minor"/>
    </font>
    <font>
      <b/>
      <sz val="12"/>
      <name val="Calibri"/>
      <family val="2"/>
      <scheme val="minor"/>
    </font>
    <font>
      <sz val="12"/>
      <color rgb="FFFF0000"/>
      <name val="Calibri"/>
      <family val="2"/>
      <scheme val="minor"/>
    </font>
    <font>
      <sz val="12"/>
      <color rgb="FF000000"/>
      <name val="Calibri"/>
      <family val="2"/>
      <scheme val="minor"/>
    </font>
    <font>
      <b/>
      <sz val="16"/>
      <color theme="1"/>
      <name val="Calibri"/>
      <family val="2"/>
      <scheme val="minor"/>
    </font>
    <font>
      <b/>
      <sz val="14"/>
      <name val="Calibri"/>
      <family val="2"/>
      <scheme val="minor"/>
    </font>
    <font>
      <b/>
      <sz val="13"/>
      <color theme="1"/>
      <name val="Calibri"/>
      <family val="2"/>
      <scheme val="minor"/>
    </font>
    <font>
      <b/>
      <i/>
      <sz val="13"/>
      <color theme="1"/>
      <name val="Calibri"/>
      <family val="2"/>
      <scheme val="minor"/>
    </font>
    <font>
      <b/>
      <sz val="12"/>
      <color theme="1"/>
      <name val="Times New Roman"/>
      <family val="1"/>
    </font>
    <font>
      <sz val="12"/>
      <color theme="1"/>
      <name val="Times New Roman"/>
      <family val="1"/>
    </font>
    <font>
      <sz val="12"/>
      <name val="Times New Roman"/>
      <family val="1"/>
    </font>
    <font>
      <b/>
      <sz val="12"/>
      <name val="Times New Roman"/>
      <family val="1"/>
    </font>
    <font>
      <b/>
      <i/>
      <sz val="12"/>
      <color theme="1"/>
      <name val="Times New Roman"/>
      <family val="1"/>
    </font>
    <font>
      <b/>
      <sz val="11"/>
      <name val="Calibri"/>
      <family val="2"/>
      <scheme val="minor"/>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rgb="FFEEFCF3"/>
        <bgColor indexed="64"/>
      </patternFill>
    </fill>
    <fill>
      <patternFill patternType="solid">
        <fgColor rgb="FF77AD97"/>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style="thin">
        <color auto="1"/>
      </left>
      <right style="medium">
        <color auto="1"/>
      </right>
      <top/>
      <bottom/>
      <diagonal/>
    </border>
    <border>
      <left style="medium">
        <color indexed="64"/>
      </left>
      <right style="medium">
        <color auto="1"/>
      </right>
      <top style="thin">
        <color indexed="64"/>
      </top>
      <bottom style="thin">
        <color indexed="64"/>
      </bottom>
      <diagonal/>
    </border>
    <border>
      <left/>
      <right style="thin">
        <color auto="1"/>
      </right>
      <top style="thin">
        <color auto="1"/>
      </top>
      <bottom style="medium">
        <color auto="1"/>
      </bottom>
      <diagonal/>
    </border>
    <border>
      <left/>
      <right/>
      <top/>
      <bottom style="double">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medium">
        <color indexed="64"/>
      </left>
      <right style="thin">
        <color indexed="64"/>
      </right>
      <top style="thin">
        <color indexed="64"/>
      </top>
      <bottom style="thick">
        <color rgb="FF006600"/>
      </bottom>
      <diagonal/>
    </border>
    <border>
      <left style="thin">
        <color indexed="64"/>
      </left>
      <right style="thin">
        <color indexed="64"/>
      </right>
      <top style="thin">
        <color indexed="64"/>
      </top>
      <bottom style="thick">
        <color rgb="FF006600"/>
      </bottom>
      <diagonal/>
    </border>
    <border>
      <left style="thin">
        <color indexed="64"/>
      </left>
      <right style="medium">
        <color indexed="64"/>
      </right>
      <top style="thin">
        <color indexed="64"/>
      </top>
      <bottom style="thick">
        <color rgb="FF006600"/>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medium">
        <color indexed="64"/>
      </left>
      <right style="medium">
        <color indexed="64"/>
      </right>
      <top style="medium">
        <color indexed="64"/>
      </top>
      <bottom style="medium">
        <color indexed="64"/>
      </bottom>
      <diagonal/>
    </border>
    <border>
      <left style="thin">
        <color rgb="FF426E5C"/>
      </left>
      <right style="thin">
        <color rgb="FF426E5C"/>
      </right>
      <top style="thin">
        <color rgb="FF426E5C"/>
      </top>
      <bottom/>
      <diagonal/>
    </border>
    <border>
      <left style="double">
        <color rgb="FF426E5C"/>
      </left>
      <right style="thin">
        <color rgb="FF426E5C"/>
      </right>
      <top style="thin">
        <color rgb="FF426E5C"/>
      </top>
      <bottom/>
      <diagonal/>
    </border>
    <border>
      <left style="thin">
        <color rgb="FF426E5C"/>
      </left>
      <right style="double">
        <color rgb="FF426E5C"/>
      </right>
      <top style="thin">
        <color rgb="FF426E5C"/>
      </top>
      <bottom/>
      <diagonal/>
    </border>
    <border>
      <left style="thin">
        <color indexed="64"/>
      </left>
      <right style="thin">
        <color rgb="FF426E5C"/>
      </right>
      <top style="thin">
        <color indexed="64"/>
      </top>
      <bottom/>
      <diagonal/>
    </border>
    <border>
      <left style="thin">
        <color indexed="64"/>
      </left>
      <right style="thin">
        <color rgb="FF426E5C"/>
      </right>
      <top/>
      <bottom/>
      <diagonal/>
    </border>
    <border>
      <left style="thin">
        <color indexed="64"/>
      </left>
      <right style="thin">
        <color rgb="FF426E5C"/>
      </right>
      <top/>
      <bottom style="thin">
        <color indexed="64"/>
      </bottom>
      <diagonal/>
    </border>
    <border>
      <left style="double">
        <color rgb="FF426E5C"/>
      </left>
      <right style="thin">
        <color rgb="FF426E5C"/>
      </right>
      <top/>
      <bottom/>
      <diagonal/>
    </border>
    <border>
      <left style="double">
        <color rgb="FF426E5C"/>
      </left>
      <right style="thin">
        <color rgb="FF426E5C"/>
      </right>
      <top/>
      <bottom style="thin">
        <color indexed="64"/>
      </bottom>
      <diagonal/>
    </border>
    <border>
      <left style="double">
        <color rgb="FF426E5C"/>
      </left>
      <right style="thin">
        <color rgb="FF426E5C"/>
      </right>
      <top style="double">
        <color rgb="FF426E5C"/>
      </top>
      <bottom/>
      <diagonal/>
    </border>
    <border>
      <left/>
      <right style="thin">
        <color rgb="FF426E5C"/>
      </right>
      <top style="double">
        <color rgb="FF426E5C"/>
      </top>
      <bottom/>
      <diagonal/>
    </border>
    <border>
      <left/>
      <right style="thin">
        <color rgb="FF426E5C"/>
      </right>
      <top/>
      <bottom/>
      <diagonal/>
    </border>
    <border>
      <left/>
      <right style="thin">
        <color rgb="FF426E5C"/>
      </right>
      <top style="thin">
        <color rgb="FF426E5C"/>
      </top>
      <bottom/>
      <diagonal/>
    </border>
    <border>
      <left/>
      <right style="thin">
        <color rgb="FF426E5C"/>
      </right>
      <top/>
      <bottom style="thin">
        <color rgb="FF426E5C"/>
      </bottom>
      <diagonal/>
    </border>
    <border>
      <left/>
      <right/>
      <top style="thin">
        <color indexed="64"/>
      </top>
      <bottom/>
      <diagonal/>
    </border>
    <border>
      <left style="medium">
        <color theme="0" tint="-0.24994659260841701"/>
      </left>
      <right style="medium">
        <color theme="0" tint="-0.24994659260841701"/>
      </right>
      <top style="medium">
        <color theme="0" tint="-0.24994659260841701"/>
      </top>
      <bottom/>
      <diagonal/>
    </border>
    <border>
      <left/>
      <right/>
      <top style="thin">
        <color rgb="FF426E5C"/>
      </top>
      <bottom/>
      <diagonal/>
    </border>
    <border>
      <left style="thin">
        <color rgb="FF426E5C"/>
      </left>
      <right style="thin">
        <color rgb="FF426E5C"/>
      </right>
      <top/>
      <bottom/>
      <diagonal/>
    </border>
    <border>
      <left style="thin">
        <color indexed="64"/>
      </left>
      <right/>
      <top/>
      <bottom style="thin">
        <color rgb="FF426E5C"/>
      </bottom>
      <diagonal/>
    </border>
    <border>
      <left style="thin">
        <color rgb="FF426E5C"/>
      </left>
      <right style="double">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double">
        <color rgb="FF426E5C"/>
      </left>
      <right style="thin">
        <color rgb="FF426E5C"/>
      </right>
      <top style="thin">
        <color rgb="FF426E5C"/>
      </top>
      <bottom style="double">
        <color rgb="FF426E5C"/>
      </bottom>
      <diagonal/>
    </border>
    <border>
      <left style="double">
        <color rgb="FF426E5C"/>
      </left>
      <right style="thin">
        <color rgb="FF426E5C"/>
      </right>
      <top style="thin">
        <color rgb="FF426E5C"/>
      </top>
      <bottom style="thin">
        <color rgb="FF426E5C"/>
      </bottom>
      <diagonal/>
    </border>
    <border>
      <left style="thin">
        <color rgb="FF426E5C"/>
      </left>
      <right style="double">
        <color rgb="FF426E5C"/>
      </right>
      <top/>
      <bottom style="thin">
        <color rgb="FF426E5C"/>
      </bottom>
      <diagonal/>
    </border>
    <border>
      <left style="double">
        <color rgb="FF426E5C"/>
      </left>
      <right style="thin">
        <color rgb="FF426E5C"/>
      </right>
      <top style="double">
        <color rgb="FF426E5C"/>
      </top>
      <bottom style="thin">
        <color rgb="FF426E5C"/>
      </bottom>
      <diagonal/>
    </border>
    <border>
      <left style="thin">
        <color rgb="FF426E5C"/>
      </left>
      <right/>
      <top style="thin">
        <color rgb="FF426E5C"/>
      </top>
      <bottom/>
      <diagonal/>
    </border>
    <border>
      <left style="thin">
        <color rgb="FF426E5C"/>
      </left>
      <right/>
      <top/>
      <bottom/>
      <diagonal/>
    </border>
    <border>
      <left style="thin">
        <color rgb="FF426E5C"/>
      </left>
      <right/>
      <top style="thin">
        <color rgb="FF426E5C"/>
      </top>
      <bottom style="thin">
        <color rgb="FF426E5C"/>
      </bottom>
      <diagonal/>
    </border>
    <border>
      <left style="thin">
        <color rgb="FF426E5C"/>
      </left>
      <right/>
      <top style="double">
        <color rgb="FF426E5C"/>
      </top>
      <bottom/>
      <diagonal/>
    </border>
    <border>
      <left/>
      <right style="thin">
        <color rgb="FF426E5C"/>
      </right>
      <top style="double">
        <color rgb="FF426E5C"/>
      </top>
      <bottom style="thin">
        <color rgb="FF426E5C"/>
      </bottom>
      <diagonal/>
    </border>
    <border>
      <left style="thin">
        <color rgb="FF426E5C"/>
      </left>
      <right/>
      <top style="double">
        <color rgb="FF426E5C"/>
      </top>
      <bottom style="thin">
        <color rgb="FF426E5C"/>
      </bottom>
      <diagonal/>
    </border>
    <border>
      <left style="thin">
        <color rgb="FF426E5C"/>
      </left>
      <right style="thin">
        <color rgb="FF426E5C"/>
      </right>
      <top style="double">
        <color rgb="FF426E5C"/>
      </top>
      <bottom/>
      <diagonal/>
    </border>
    <border>
      <left style="thin">
        <color rgb="FF426E5C"/>
      </left>
      <right style="thin">
        <color rgb="FF426E5C"/>
      </right>
      <top/>
      <bottom style="double">
        <color rgb="FF426E5C"/>
      </bottom>
      <diagonal/>
    </border>
    <border>
      <left/>
      <right style="thin">
        <color rgb="FF426E5C"/>
      </right>
      <top/>
      <bottom style="double">
        <color rgb="FF426E5C"/>
      </bottom>
      <diagonal/>
    </border>
    <border>
      <left style="thin">
        <color rgb="FF426E5C"/>
      </left>
      <right/>
      <top/>
      <bottom style="double">
        <color rgb="FF426E5C"/>
      </bottom>
      <diagonal/>
    </border>
    <border>
      <left/>
      <right style="thin">
        <color rgb="FF426E5C"/>
      </right>
      <top style="thin">
        <color rgb="FF426E5C"/>
      </top>
      <bottom style="thin">
        <color rgb="FF426E5C"/>
      </bottom>
      <diagonal/>
    </border>
  </borders>
  <cellStyleXfs count="50">
    <xf numFmtId="0" fontId="0" fillId="0" borderId="0"/>
    <xf numFmtId="0" fontId="3" fillId="0" borderId="0"/>
    <xf numFmtId="0" fontId="3" fillId="0" borderId="0"/>
    <xf numFmtId="0" fontId="3" fillId="0" borderId="0"/>
    <xf numFmtId="0" fontId="2"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634">
    <xf numFmtId="0" fontId="0" fillId="0" borderId="0" xfId="0"/>
    <xf numFmtId="0" fontId="1" fillId="0" borderId="0" xfId="0" applyFont="1"/>
    <xf numFmtId="0" fontId="0" fillId="0" borderId="19" xfId="0" applyBorder="1" applyAlignment="1">
      <alignment vertical="center"/>
    </xf>
    <xf numFmtId="0" fontId="0" fillId="0" borderId="19" xfId="0" applyBorder="1"/>
    <xf numFmtId="0" fontId="6" fillId="0" borderId="0" xfId="0" applyFont="1" applyBorder="1" applyAlignment="1">
      <alignment horizontal="center" vertical="top" wrapText="1"/>
    </xf>
    <xf numFmtId="0" fontId="7" fillId="5" borderId="19" xfId="0" applyFont="1" applyFill="1" applyBorder="1" applyAlignment="1">
      <alignment horizontal="center" vertical="center" wrapText="1"/>
    </xf>
    <xf numFmtId="0" fontId="7" fillId="3" borderId="18" xfId="0" applyFont="1" applyFill="1" applyBorder="1" applyAlignment="1">
      <alignment horizontal="center"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4" fontId="7" fillId="3" borderId="1" xfId="0" applyNumberFormat="1" applyFont="1" applyFill="1" applyBorder="1" applyAlignment="1">
      <alignment horizontal="right" vertical="center" wrapText="1"/>
    </xf>
    <xf numFmtId="4" fontId="7" fillId="3" borderId="19" xfId="0" applyNumberFormat="1" applyFont="1" applyFill="1" applyBorder="1" applyAlignment="1">
      <alignment horizontal="right" vertical="center" wrapText="1"/>
    </xf>
    <xf numFmtId="4" fontId="0" fillId="6" borderId="0" xfId="0" applyNumberFormat="1" applyFill="1"/>
    <xf numFmtId="0" fontId="9" fillId="0" borderId="1" xfId="0" applyFont="1" applyBorder="1" applyAlignment="1">
      <alignment horizontal="justify" vertical="center"/>
    </xf>
    <xf numFmtId="0" fontId="5" fillId="7" borderId="0" xfId="0" applyFont="1" applyFill="1" applyBorder="1" applyAlignment="1">
      <alignment horizontal="justify" vertical="top" wrapText="1"/>
    </xf>
    <xf numFmtId="0" fontId="9" fillId="6" borderId="1" xfId="0" applyFont="1" applyFill="1" applyBorder="1" applyAlignment="1">
      <alignment horizontal="left" vertical="center" wrapText="1"/>
    </xf>
    <xf numFmtId="0" fontId="9" fillId="6" borderId="1" xfId="0" applyFont="1" applyFill="1" applyBorder="1" applyAlignment="1">
      <alignment horizontal="justify" vertical="center"/>
    </xf>
    <xf numFmtId="0" fontId="9" fillId="6" borderId="19" xfId="0" applyFont="1" applyFill="1" applyBorder="1" applyAlignment="1">
      <alignment horizontal="justify" vertical="center"/>
    </xf>
    <xf numFmtId="0" fontId="10" fillId="7" borderId="1" xfId="0"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10" fillId="6" borderId="19" xfId="0" applyFont="1" applyFill="1" applyBorder="1" applyAlignment="1">
      <alignment horizontal="justify" vertical="center" wrapText="1"/>
    </xf>
    <xf numFmtId="0" fontId="8" fillId="0" borderId="18" xfId="0" applyFont="1" applyBorder="1" applyAlignment="1">
      <alignment vertical="center"/>
    </xf>
    <xf numFmtId="0" fontId="10" fillId="2" borderId="1" xfId="0" applyFont="1" applyFill="1" applyBorder="1" applyAlignment="1">
      <alignment horizontal="justify" vertical="center" wrapText="1"/>
    </xf>
    <xf numFmtId="0" fontId="10" fillId="7" borderId="1" xfId="0" applyFont="1" applyFill="1" applyBorder="1" applyAlignment="1">
      <alignment horizontal="left" vertical="center" wrapText="1"/>
    </xf>
    <xf numFmtId="0" fontId="0" fillId="0" borderId="0" xfId="0" applyBorder="1"/>
    <xf numFmtId="0" fontId="9" fillId="0" borderId="1" xfId="0" applyFont="1" applyBorder="1" applyAlignment="1">
      <alignment horizontal="justify" vertical="top"/>
    </xf>
    <xf numFmtId="0" fontId="8" fillId="6" borderId="18" xfId="0" applyFont="1" applyFill="1" applyBorder="1" applyAlignment="1">
      <alignment horizontal="center" vertical="center"/>
    </xf>
    <xf numFmtId="0" fontId="8" fillId="6" borderId="1" xfId="0" applyFont="1" applyFill="1" applyBorder="1" applyAlignment="1">
      <alignment horizontal="center" vertical="center"/>
    </xf>
    <xf numFmtId="4" fontId="8" fillId="6" borderId="1" xfId="0" applyNumberFormat="1" applyFont="1" applyFill="1" applyBorder="1" applyAlignment="1">
      <alignment horizontal="right"/>
    </xf>
    <xf numFmtId="4" fontId="8" fillId="6" borderId="19" xfId="0" applyNumberFormat="1" applyFont="1" applyFill="1" applyBorder="1" applyAlignment="1">
      <alignment horizontal="right"/>
    </xf>
    <xf numFmtId="0" fontId="9" fillId="0" borderId="1" xfId="0" applyFont="1" applyFill="1" applyBorder="1" applyAlignment="1">
      <alignment horizontal="justify" vertical="center"/>
    </xf>
    <xf numFmtId="0" fontId="8" fillId="6" borderId="18" xfId="0" applyFont="1" applyFill="1" applyBorder="1" applyAlignment="1">
      <alignment vertical="center"/>
    </xf>
    <xf numFmtId="0" fontId="8" fillId="6" borderId="1" xfId="0" applyFont="1" applyFill="1" applyBorder="1" applyAlignment="1">
      <alignment vertical="center"/>
    </xf>
    <xf numFmtId="4" fontId="8" fillId="6" borderId="1" xfId="0" applyNumberFormat="1" applyFont="1" applyFill="1" applyBorder="1" applyAlignment="1">
      <alignment vertical="center"/>
    </xf>
    <xf numFmtId="4" fontId="8" fillId="6" borderId="19" xfId="0" applyNumberFormat="1" applyFont="1" applyFill="1" applyBorder="1" applyAlignment="1">
      <alignment vertical="center"/>
    </xf>
    <xf numFmtId="0" fontId="10" fillId="7" borderId="1" xfId="0" applyFont="1" applyFill="1" applyBorder="1" applyAlignment="1">
      <alignment horizontal="justify" vertical="top" wrapText="1"/>
    </xf>
    <xf numFmtId="0" fontId="10" fillId="0" borderId="1" xfId="0" applyFont="1" applyBorder="1" applyAlignment="1">
      <alignment horizontal="justify" vertical="top" wrapText="1"/>
    </xf>
    <xf numFmtId="0" fontId="11" fillId="6" borderId="27" xfId="0" applyFont="1" applyFill="1" applyBorder="1" applyAlignment="1">
      <alignment horizontal="justify" vertical="center"/>
    </xf>
    <xf numFmtId="0" fontId="9" fillId="6" borderId="29" xfId="0" applyFont="1" applyFill="1" applyBorder="1" applyAlignment="1">
      <alignment horizontal="justify" vertical="center"/>
    </xf>
    <xf numFmtId="0" fontId="8" fillId="6" borderId="29" xfId="0" applyFont="1" applyFill="1" applyBorder="1" applyAlignment="1">
      <alignment vertical="center"/>
    </xf>
    <xf numFmtId="4" fontId="8" fillId="6" borderId="29" xfId="0" applyNumberFormat="1" applyFont="1" applyFill="1" applyBorder="1" applyAlignment="1">
      <alignment vertical="center"/>
    </xf>
    <xf numFmtId="4" fontId="8" fillId="6" borderId="30" xfId="0" applyNumberFormat="1" applyFont="1" applyFill="1" applyBorder="1" applyAlignment="1">
      <alignment vertical="center"/>
    </xf>
    <xf numFmtId="0" fontId="10" fillId="0" borderId="1" xfId="0" applyFont="1" applyFill="1" applyBorder="1" applyAlignment="1">
      <alignment horizontal="left" vertical="center" wrapText="1"/>
    </xf>
    <xf numFmtId="0" fontId="6" fillId="6" borderId="18" xfId="0" applyFont="1" applyFill="1" applyBorder="1" applyAlignment="1">
      <alignment horizontal="center" vertical="center"/>
    </xf>
    <xf numFmtId="4" fontId="6" fillId="6" borderId="18" xfId="0" applyNumberFormat="1" applyFont="1" applyFill="1" applyBorder="1" applyAlignment="1">
      <alignment horizontal="right" vertical="center"/>
    </xf>
    <xf numFmtId="4" fontId="6" fillId="6" borderId="45" xfId="0" applyNumberFormat="1" applyFont="1" applyFill="1" applyBorder="1" applyAlignment="1">
      <alignment horizontal="right" vertical="center"/>
    </xf>
    <xf numFmtId="0" fontId="6" fillId="3" borderId="18" xfId="0" applyFont="1" applyFill="1" applyBorder="1" applyAlignment="1">
      <alignment horizontal="center" vertical="center"/>
    </xf>
    <xf numFmtId="4" fontId="8" fillId="3" borderId="1" xfId="0" applyNumberFormat="1" applyFont="1" applyFill="1" applyBorder="1" applyAlignment="1">
      <alignment vertical="center"/>
    </xf>
    <xf numFmtId="4" fontId="8" fillId="3" borderId="19" xfId="0" applyNumberFormat="1" applyFont="1" applyFill="1" applyBorder="1" applyAlignment="1">
      <alignment vertical="center"/>
    </xf>
    <xf numFmtId="0" fontId="8" fillId="0" borderId="1" xfId="0" applyFont="1" applyBorder="1" applyAlignment="1">
      <alignment horizontal="justify" vertical="center" wrapText="1"/>
    </xf>
    <xf numFmtId="0" fontId="10" fillId="7" borderId="15" xfId="0" applyFont="1" applyFill="1" applyBorder="1" applyAlignment="1">
      <alignment horizontal="justify" vertical="center" wrapText="1"/>
    </xf>
    <xf numFmtId="0" fontId="6" fillId="6" borderId="1" xfId="0" applyFont="1" applyFill="1" applyBorder="1" applyAlignment="1">
      <alignment vertical="center"/>
    </xf>
    <xf numFmtId="164" fontId="6" fillId="6" borderId="1" xfId="48" applyFont="1" applyFill="1" applyBorder="1" applyAlignment="1">
      <alignment vertical="center"/>
    </xf>
    <xf numFmtId="164" fontId="6" fillId="6" borderId="19" xfId="48" applyFont="1" applyFill="1" applyBorder="1" applyAlignment="1">
      <alignment vertical="center"/>
    </xf>
    <xf numFmtId="0" fontId="10" fillId="0" borderId="1" xfId="0" applyFont="1" applyBorder="1" applyAlignment="1">
      <alignment horizontal="justify" vertical="center" wrapText="1"/>
    </xf>
    <xf numFmtId="164" fontId="11" fillId="6" borderId="1" xfId="48" applyFont="1" applyFill="1" applyBorder="1" applyAlignment="1">
      <alignment vertical="center" wrapText="1"/>
    </xf>
    <xf numFmtId="164" fontId="11" fillId="6" borderId="19" xfId="48" applyFont="1" applyFill="1" applyBorder="1" applyAlignment="1">
      <alignment vertical="center" wrapText="1"/>
    </xf>
    <xf numFmtId="0" fontId="10" fillId="2" borderId="1" xfId="31" applyFont="1" applyFill="1" applyBorder="1" applyAlignment="1">
      <alignment horizontal="justify" vertical="center" wrapText="1"/>
    </xf>
    <xf numFmtId="0" fontId="8" fillId="0" borderId="18" xfId="0" applyFont="1" applyBorder="1" applyAlignment="1">
      <alignment horizontal="center" vertical="center"/>
    </xf>
    <xf numFmtId="0" fontId="6" fillId="6" borderId="18" xfId="0" applyFont="1" applyFill="1" applyBorder="1" applyAlignment="1">
      <alignment vertical="center"/>
    </xf>
    <xf numFmtId="164" fontId="6" fillId="6" borderId="1" xfId="0" applyNumberFormat="1" applyFont="1" applyFill="1" applyBorder="1" applyAlignment="1">
      <alignment horizontal="right" vertical="center"/>
    </xf>
    <xf numFmtId="164" fontId="6" fillId="6" borderId="19" xfId="0" applyNumberFormat="1" applyFont="1" applyFill="1" applyBorder="1" applyAlignment="1">
      <alignment vertical="center"/>
    </xf>
    <xf numFmtId="0" fontId="6" fillId="0" borderId="18" xfId="0" applyFont="1" applyBorder="1" applyAlignment="1">
      <alignment horizontal="center" vertical="center"/>
    </xf>
    <xf numFmtId="0" fontId="10" fillId="2" borderId="1" xfId="3" applyFont="1" applyFill="1" applyBorder="1" applyAlignment="1">
      <alignment horizontal="justify" vertical="center" wrapText="1"/>
    </xf>
    <xf numFmtId="0" fontId="9" fillId="0" borderId="1" xfId="0" applyFont="1" applyBorder="1" applyAlignment="1">
      <alignment horizontal="center" vertical="center" wrapText="1"/>
    </xf>
    <xf numFmtId="164" fontId="8" fillId="0" borderId="1" xfId="48" applyFont="1" applyBorder="1" applyAlignment="1">
      <alignment horizontal="center" vertical="center"/>
    </xf>
    <xf numFmtId="164" fontId="8" fillId="0" borderId="19" xfId="48" applyFont="1" applyBorder="1" applyAlignment="1">
      <alignment horizontal="center" vertical="center"/>
    </xf>
    <xf numFmtId="0" fontId="8" fillId="6" borderId="14" xfId="0" applyFont="1" applyFill="1" applyBorder="1"/>
    <xf numFmtId="4" fontId="13" fillId="4" borderId="15" xfId="3" applyNumberFormat="1" applyFont="1" applyFill="1" applyBorder="1" applyAlignment="1">
      <alignment vertical="center"/>
    </xf>
    <xf numFmtId="4" fontId="13" fillId="4" borderId="16" xfId="3" applyNumberFormat="1" applyFont="1" applyFill="1" applyBorder="1" applyAlignment="1">
      <alignment vertical="center"/>
    </xf>
    <xf numFmtId="0" fontId="8" fillId="0" borderId="41" xfId="0" applyFont="1" applyBorder="1" applyAlignment="1">
      <alignment horizontal="justify" vertical="center" wrapText="1"/>
    </xf>
    <xf numFmtId="0" fontId="10" fillId="0" borderId="1" xfId="2" applyFont="1" applyBorder="1" applyAlignment="1">
      <alignment horizontal="justify" vertical="center" wrapText="1"/>
    </xf>
    <xf numFmtId="0" fontId="9" fillId="0" borderId="5" xfId="0" applyFont="1" applyBorder="1" applyAlignment="1">
      <alignment horizontal="justify" vertical="center"/>
    </xf>
    <xf numFmtId="0" fontId="8" fillId="0" borderId="2" xfId="0" applyFont="1" applyBorder="1" applyAlignment="1">
      <alignment horizontal="justify" vertical="center" wrapText="1"/>
    </xf>
    <xf numFmtId="164" fontId="15" fillId="6" borderId="1" xfId="0" applyNumberFormat="1" applyFont="1" applyFill="1" applyBorder="1" applyAlignment="1">
      <alignment vertical="center"/>
    </xf>
    <xf numFmtId="164" fontId="15" fillId="6" borderId="19" xfId="0" applyNumberFormat="1" applyFont="1" applyFill="1" applyBorder="1" applyAlignment="1">
      <alignment vertical="center"/>
    </xf>
    <xf numFmtId="0" fontId="8" fillId="0" borderId="1" xfId="0" applyFont="1" applyFill="1" applyBorder="1" applyAlignment="1">
      <alignment horizontal="justify" vertical="center" wrapText="1"/>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8" fillId="0" borderId="15" xfId="0" applyFont="1" applyFill="1" applyBorder="1" applyAlignment="1">
      <alignment horizontal="justify" vertical="center" wrapText="1"/>
    </xf>
    <xf numFmtId="164" fontId="8" fillId="0" borderId="15" xfId="48" applyFont="1" applyBorder="1" applyAlignment="1">
      <alignment horizontal="center" vertical="center"/>
    </xf>
    <xf numFmtId="164" fontId="8" fillId="0" borderId="16" xfId="48" applyFont="1" applyBorder="1" applyAlignment="1">
      <alignment horizontal="center" vertical="center"/>
    </xf>
    <xf numFmtId="0" fontId="0" fillId="0" borderId="18" xfId="0" applyBorder="1"/>
    <xf numFmtId="0" fontId="0" fillId="0" borderId="0" xfId="0" applyFont="1"/>
    <xf numFmtId="0" fontId="16" fillId="0" borderId="0" xfId="0" applyFont="1"/>
    <xf numFmtId="0" fontId="0" fillId="0" borderId="0" xfId="0" applyFill="1" applyBorder="1"/>
    <xf numFmtId="0" fontId="0" fillId="0" borderId="0" xfId="0" applyFill="1"/>
    <xf numFmtId="0" fontId="6" fillId="0" borderId="0" xfId="0" applyFont="1" applyAlignment="1">
      <alignment vertical="center"/>
    </xf>
    <xf numFmtId="0" fontId="7" fillId="0" borderId="0" xfId="0" applyFont="1" applyBorder="1" applyAlignment="1"/>
    <xf numFmtId="0" fontId="7" fillId="0" borderId="3" xfId="0" applyFont="1" applyBorder="1" applyAlignment="1"/>
    <xf numFmtId="0" fontId="4" fillId="0" borderId="1" xfId="0" applyFont="1" applyFill="1" applyBorder="1" applyAlignment="1">
      <alignment vertical="top" wrapText="1"/>
    </xf>
    <xf numFmtId="4" fontId="0" fillId="0" borderId="1" xfId="0" applyNumberFormat="1" applyBorder="1" applyAlignment="1">
      <alignment vertical="center"/>
    </xf>
    <xf numFmtId="0" fontId="0" fillId="0" borderId="19" xfId="0" applyBorder="1" applyAlignment="1">
      <alignment horizontal="justify" vertical="top" wrapText="1"/>
    </xf>
    <xf numFmtId="0" fontId="0" fillId="0" borderId="37" xfId="0" applyBorder="1" applyAlignment="1">
      <alignment horizontal="justify" vertical="center" wrapText="1"/>
    </xf>
    <xf numFmtId="0" fontId="18" fillId="0" borderId="1" xfId="0" applyFont="1" applyFill="1" applyBorder="1" applyAlignment="1">
      <alignment vertical="top" wrapText="1"/>
    </xf>
    <xf numFmtId="4" fontId="0" fillId="0" borderId="0" xfId="0" applyNumberFormat="1"/>
    <xf numFmtId="0" fontId="0" fillId="0" borderId="19" xfId="0" applyBorder="1" applyAlignment="1">
      <alignment horizontal="justify" vertical="center" wrapText="1"/>
    </xf>
    <xf numFmtId="0" fontId="18" fillId="0" borderId="1" xfId="0" applyFont="1" applyFill="1" applyBorder="1" applyAlignment="1">
      <alignment horizontal="justify" vertical="top" wrapText="1"/>
    </xf>
    <xf numFmtId="0" fontId="0" fillId="0" borderId="18" xfId="0" applyBorder="1" applyAlignment="1">
      <alignment horizontal="center" vertical="top" wrapText="1"/>
    </xf>
    <xf numFmtId="0" fontId="19" fillId="10" borderId="55" xfId="0" applyFont="1" applyFill="1" applyBorder="1" applyAlignment="1">
      <alignment vertical="center"/>
    </xf>
    <xf numFmtId="4" fontId="19" fillId="10" borderId="55" xfId="0" applyNumberFormat="1" applyFont="1" applyFill="1" applyBorder="1" applyAlignment="1">
      <alignment vertical="center"/>
    </xf>
    <xf numFmtId="4" fontId="19" fillId="10" borderId="56" xfId="0" applyNumberFormat="1" applyFont="1" applyFill="1" applyBorder="1" applyAlignment="1">
      <alignment vertical="center"/>
    </xf>
    <xf numFmtId="4" fontId="0" fillId="0" borderId="0" xfId="0" applyNumberFormat="1" applyFill="1" applyBorder="1" applyAlignment="1">
      <alignment vertical="center"/>
    </xf>
    <xf numFmtId="0" fontId="18" fillId="0" borderId="6" xfId="0" applyFont="1" applyFill="1" applyBorder="1" applyAlignment="1">
      <alignment horizontal="justify" vertical="center" wrapText="1"/>
    </xf>
    <xf numFmtId="4" fontId="0" fillId="0" borderId="13" xfId="0" applyNumberFormat="1" applyBorder="1" applyAlignment="1">
      <alignment horizontal="right" vertical="center"/>
    </xf>
    <xf numFmtId="0" fontId="4" fillId="0" borderId="8" xfId="0" applyFont="1" applyFill="1" applyBorder="1" applyAlignment="1">
      <alignment horizontal="justify" vertical="center" wrapText="1"/>
    </xf>
    <xf numFmtId="4" fontId="0" fillId="0" borderId="19" xfId="0" applyNumberFormat="1" applyBorder="1" applyAlignment="1">
      <alignment horizontal="right" vertical="center"/>
    </xf>
    <xf numFmtId="0" fontId="18" fillId="0" borderId="28" xfId="0" applyFont="1" applyFill="1" applyBorder="1" applyAlignment="1">
      <alignment horizontal="justify" vertical="center" wrapText="1"/>
    </xf>
    <xf numFmtId="0" fontId="0" fillId="0" borderId="1" xfId="0" applyBorder="1" applyAlignment="1">
      <alignment horizontal="justify" vertical="center" wrapText="1"/>
    </xf>
    <xf numFmtId="0" fontId="4" fillId="0" borderId="6" xfId="0" applyFont="1" applyFill="1" applyBorder="1" applyAlignment="1">
      <alignment vertical="center" wrapText="1"/>
    </xf>
    <xf numFmtId="0" fontId="4" fillId="0" borderId="28" xfId="0" applyFont="1" applyFill="1" applyBorder="1" applyAlignment="1">
      <alignment vertical="center" wrapText="1"/>
    </xf>
    <xf numFmtId="0" fontId="0" fillId="0" borderId="5" xfId="0" applyBorder="1" applyAlignment="1">
      <alignment horizontal="justify" vertical="center" wrapText="1"/>
    </xf>
    <xf numFmtId="0" fontId="0" fillId="0" borderId="28" xfId="0" applyBorder="1" applyAlignment="1">
      <alignment horizontal="justify" vertical="center" wrapText="1"/>
    </xf>
    <xf numFmtId="0" fontId="18" fillId="0" borderId="28" xfId="0" applyFont="1" applyFill="1" applyBorder="1" applyAlignment="1">
      <alignment wrapText="1"/>
    </xf>
    <xf numFmtId="0" fontId="18" fillId="0" borderId="22" xfId="0" applyFont="1" applyFill="1" applyBorder="1" applyAlignment="1">
      <alignment horizontal="left" vertical="center" wrapText="1"/>
    </xf>
    <xf numFmtId="0" fontId="18" fillId="0" borderId="22" xfId="0" applyFont="1" applyFill="1" applyBorder="1" applyAlignment="1">
      <alignment horizontal="left" vertical="top" wrapText="1"/>
    </xf>
    <xf numFmtId="0" fontId="18" fillId="0" borderId="28" xfId="0" applyFont="1" applyFill="1" applyBorder="1" applyAlignment="1">
      <alignment horizontal="justify" vertical="center"/>
    </xf>
    <xf numFmtId="0" fontId="18" fillId="0" borderId="22" xfId="0" applyFont="1" applyFill="1" applyBorder="1" applyAlignment="1">
      <alignment horizontal="left" vertical="top"/>
    </xf>
    <xf numFmtId="0" fontId="4" fillId="0" borderId="22" xfId="0" applyFont="1" applyFill="1" applyBorder="1" applyAlignment="1">
      <alignment horizontal="left" vertical="top" wrapText="1"/>
    </xf>
    <xf numFmtId="0" fontId="0" fillId="0" borderId="37" xfId="0" applyBorder="1" applyAlignment="1">
      <alignment horizontal="justify" vertical="top" wrapText="1"/>
    </xf>
    <xf numFmtId="4" fontId="0" fillId="0" borderId="25" xfId="0" applyNumberFormat="1" applyBorder="1" applyAlignment="1">
      <alignment horizontal="right" vertical="center"/>
    </xf>
    <xf numFmtId="0" fontId="20" fillId="10" borderId="58" xfId="0" applyFont="1" applyFill="1" applyBorder="1" applyAlignment="1">
      <alignment vertical="center"/>
    </xf>
    <xf numFmtId="4" fontId="20" fillId="10" borderId="59" xfId="0" applyNumberFormat="1" applyFont="1" applyFill="1" applyBorder="1" applyAlignment="1">
      <alignment vertical="center"/>
    </xf>
    <xf numFmtId="0" fontId="0" fillId="10" borderId="38" xfId="0" applyFill="1" applyBorder="1"/>
    <xf numFmtId="0" fontId="18" fillId="0" borderId="1" xfId="0" applyFont="1" applyFill="1" applyBorder="1" applyAlignment="1">
      <alignment horizontal="justify"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15" xfId="0" applyFont="1" applyFill="1" applyBorder="1" applyAlignment="1">
      <alignment horizontal="left" vertical="center" wrapText="1"/>
    </xf>
    <xf numFmtId="4" fontId="0" fillId="0" borderId="15" xfId="0" applyNumberFormat="1" applyBorder="1" applyAlignment="1">
      <alignment vertical="center"/>
    </xf>
    <xf numFmtId="0" fontId="0" fillId="0" borderId="16" xfId="0" applyBorder="1" applyAlignment="1">
      <alignment horizontal="justify" vertical="center" wrapText="1"/>
    </xf>
    <xf numFmtId="0" fontId="18" fillId="0" borderId="2" xfId="0" applyFont="1" applyFill="1" applyBorder="1" applyAlignment="1">
      <alignment horizontal="justify" vertical="center" wrapText="1"/>
    </xf>
    <xf numFmtId="4" fontId="0" fillId="0" borderId="2" xfId="0" applyNumberFormat="1" applyBorder="1" applyAlignment="1">
      <alignment vertical="center"/>
    </xf>
    <xf numFmtId="0" fontId="0" fillId="0" borderId="40" xfId="0" applyBorder="1" applyAlignment="1">
      <alignment horizontal="justify" vertical="top" wrapText="1"/>
    </xf>
    <xf numFmtId="0" fontId="18" fillId="0" borderId="1" xfId="0" applyFont="1" applyFill="1" applyBorder="1" applyAlignment="1">
      <alignment horizontal="justify" vertical="center" wrapText="1"/>
    </xf>
    <xf numFmtId="0" fontId="20" fillId="10" borderId="15" xfId="0" applyFont="1" applyFill="1" applyBorder="1" applyAlignment="1">
      <alignment vertical="center"/>
    </xf>
    <xf numFmtId="4" fontId="20" fillId="10" borderId="15" xfId="0" applyNumberFormat="1" applyFont="1" applyFill="1" applyBorder="1" applyAlignment="1">
      <alignment vertical="center"/>
    </xf>
    <xf numFmtId="0" fontId="0" fillId="10" borderId="16" xfId="0" applyFill="1" applyBorder="1"/>
    <xf numFmtId="0" fontId="18" fillId="0" borderId="35" xfId="0" applyFont="1" applyFill="1" applyBorder="1" applyAlignment="1">
      <alignment horizontal="left" vertical="top" wrapText="1"/>
    </xf>
    <xf numFmtId="4" fontId="0" fillId="0" borderId="19" xfId="0" applyNumberFormat="1" applyBorder="1" applyAlignment="1">
      <alignment vertical="center"/>
    </xf>
    <xf numFmtId="0" fontId="18" fillId="0" borderId="35" xfId="0" applyFont="1" applyFill="1" applyBorder="1" applyAlignment="1">
      <alignment horizontal="justify" vertical="center" wrapText="1"/>
    </xf>
    <xf numFmtId="0" fontId="18" fillId="0" borderId="34" xfId="0" applyFont="1" applyFill="1" applyBorder="1" applyAlignment="1">
      <alignment horizontal="left" vertical="top" wrapText="1"/>
    </xf>
    <xf numFmtId="0" fontId="20" fillId="10" borderId="63" xfId="0" applyFont="1" applyFill="1" applyBorder="1" applyAlignment="1">
      <alignment vertical="center"/>
    </xf>
    <xf numFmtId="4" fontId="20" fillId="10" borderId="64" xfId="0" applyNumberFormat="1" applyFont="1" applyFill="1" applyBorder="1" applyAlignment="1">
      <alignment vertical="center"/>
    </xf>
    <xf numFmtId="0" fontId="0" fillId="10" borderId="65" xfId="0" applyFill="1" applyBorder="1"/>
    <xf numFmtId="0" fontId="9" fillId="12" borderId="1" xfId="0" applyFont="1" applyFill="1" applyBorder="1" applyAlignment="1">
      <alignment horizontal="justify" vertical="center"/>
    </xf>
    <xf numFmtId="0" fontId="10" fillId="12" borderId="1" xfId="0" applyFont="1" applyFill="1" applyBorder="1" applyAlignment="1">
      <alignment horizontal="justify" vertical="center" wrapText="1"/>
    </xf>
    <xf numFmtId="0" fontId="10" fillId="12" borderId="1" xfId="0" applyFont="1" applyFill="1" applyBorder="1" applyAlignment="1">
      <alignment horizontal="left" vertical="center" wrapText="1"/>
    </xf>
    <xf numFmtId="0" fontId="9" fillId="11" borderId="1" xfId="0" applyFont="1" applyFill="1" applyBorder="1" applyAlignment="1">
      <alignment horizontal="justify" vertical="center"/>
    </xf>
    <xf numFmtId="0" fontId="8" fillId="11" borderId="1" xfId="0" applyFont="1" applyFill="1" applyBorder="1" applyAlignment="1">
      <alignment horizontal="justify" vertical="center" wrapText="1"/>
    </xf>
    <xf numFmtId="0" fontId="10" fillId="13" borderId="1" xfId="0" applyFont="1" applyFill="1" applyBorder="1" applyAlignment="1">
      <alignment horizontal="justify" vertical="center" wrapText="1"/>
    </xf>
    <xf numFmtId="0" fontId="10" fillId="11" borderId="1" xfId="0" applyFont="1" applyFill="1" applyBorder="1" applyAlignment="1">
      <alignment horizontal="justify" vertical="center" wrapText="1"/>
    </xf>
    <xf numFmtId="0" fontId="0" fillId="0" borderId="0" xfId="0" applyFont="1" applyBorder="1" applyAlignment="1">
      <alignment horizontal="center" vertical="center"/>
    </xf>
    <xf numFmtId="49" fontId="24" fillId="0" borderId="0" xfId="0" applyNumberFormat="1" applyFont="1" applyBorder="1" applyAlignment="1">
      <alignment horizontal="left" vertical="center" wrapText="1"/>
    </xf>
    <xf numFmtId="4" fontId="0" fillId="0" borderId="0" xfId="0" applyNumberFormat="1" applyFont="1"/>
    <xf numFmtId="0" fontId="0" fillId="0" borderId="28" xfId="0" applyFont="1" applyBorder="1" applyAlignment="1">
      <alignment horizontal="center" vertical="center"/>
    </xf>
    <xf numFmtId="0" fontId="0" fillId="0" borderId="6" xfId="0" applyFont="1" applyBorder="1" applyAlignment="1">
      <alignment horizontal="center" vertical="center"/>
    </xf>
    <xf numFmtId="0" fontId="25" fillId="0" borderId="28" xfId="0" applyFont="1" applyBorder="1" applyAlignment="1">
      <alignment horizontal="center" vertical="center" wrapText="1"/>
    </xf>
    <xf numFmtId="0" fontId="25" fillId="0" borderId="1" xfId="0" applyFont="1" applyFill="1" applyBorder="1" applyAlignment="1" applyProtection="1">
      <alignment horizontal="justify" vertical="top" wrapText="1"/>
      <protection locked="0"/>
    </xf>
    <xf numFmtId="0" fontId="25" fillId="0" borderId="0" xfId="0" applyFont="1"/>
    <xf numFmtId="4" fontId="25" fillId="0" borderId="0" xfId="0" applyNumberFormat="1" applyFont="1"/>
    <xf numFmtId="0" fontId="27" fillId="0" borderId="0" xfId="0" applyFont="1"/>
    <xf numFmtId="0" fontId="27" fillId="0" borderId="0" xfId="0" applyFont="1" applyAlignment="1">
      <alignment vertical="center"/>
    </xf>
    <xf numFmtId="0" fontId="27" fillId="0" borderId="0" xfId="0" applyFont="1" applyAlignment="1">
      <alignment horizontal="left" vertical="center" wrapText="1"/>
    </xf>
    <xf numFmtId="4" fontId="27" fillId="0" borderId="0" xfId="0" applyNumberFormat="1" applyFont="1" applyAlignment="1">
      <alignment horizontal="left" vertical="center" wrapText="1"/>
    </xf>
    <xf numFmtId="0" fontId="27" fillId="0" borderId="0" xfId="0" applyFont="1" applyAlignment="1">
      <alignment vertical="center" wrapText="1"/>
    </xf>
    <xf numFmtId="3" fontId="29" fillId="9" borderId="66" xfId="0" applyNumberFormat="1" applyFont="1" applyFill="1" applyBorder="1" applyAlignment="1">
      <alignment horizontal="center" vertical="center" wrapText="1"/>
    </xf>
    <xf numFmtId="0" fontId="28" fillId="0" borderId="78" xfId="0" applyFont="1" applyBorder="1" applyAlignment="1"/>
    <xf numFmtId="0" fontId="27" fillId="0" borderId="53" xfId="0" applyFont="1" applyBorder="1" applyAlignment="1">
      <alignment horizontal="center"/>
    </xf>
    <xf numFmtId="4" fontId="27" fillId="0" borderId="53" xfId="0" applyNumberFormat="1" applyFont="1" applyBorder="1" applyAlignment="1">
      <alignment horizontal="center"/>
    </xf>
    <xf numFmtId="0" fontId="27" fillId="0" borderId="50" xfId="0" applyFont="1" applyBorder="1" applyAlignment="1">
      <alignment horizontal="center"/>
    </xf>
    <xf numFmtId="0" fontId="27" fillId="0" borderId="51" xfId="0" applyFont="1" applyBorder="1" applyAlignment="1">
      <alignment horizontal="center"/>
    </xf>
    <xf numFmtId="0" fontId="29" fillId="8" borderId="77" xfId="0" applyFont="1" applyFill="1" applyBorder="1" applyAlignment="1">
      <alignment horizontal="center" vertical="center" wrapText="1"/>
    </xf>
    <xf numFmtId="0" fontId="29" fillId="8" borderId="78" xfId="0" applyFont="1" applyFill="1" applyBorder="1" applyAlignment="1">
      <alignment horizontal="center" vertical="center" wrapText="1"/>
    </xf>
    <xf numFmtId="3" fontId="29" fillId="9" borderId="50" xfId="0" applyNumberFormat="1" applyFont="1" applyFill="1" applyBorder="1" applyAlignment="1">
      <alignment horizontal="center" vertical="center" wrapText="1"/>
    </xf>
    <xf numFmtId="4" fontId="29" fillId="9" borderId="50" xfId="0" applyNumberFormat="1" applyFont="1" applyFill="1" applyBorder="1" applyAlignment="1">
      <alignment horizontal="center" vertical="center" wrapText="1"/>
    </xf>
    <xf numFmtId="3" fontId="29" fillId="9" borderId="66" xfId="0" applyNumberFormat="1" applyFont="1" applyFill="1" applyBorder="1" applyAlignment="1">
      <alignment horizontal="center" vertical="center" textRotation="90" wrapText="1"/>
    </xf>
    <xf numFmtId="3" fontId="29" fillId="9" borderId="68" xfId="0" applyNumberFormat="1" applyFont="1" applyFill="1" applyBorder="1" applyAlignment="1">
      <alignment horizontal="center" vertical="center" textRotation="90" wrapText="1"/>
    </xf>
    <xf numFmtId="0" fontId="25" fillId="0" borderId="1" xfId="0" applyFont="1" applyBorder="1" applyAlignment="1">
      <alignment vertical="center"/>
    </xf>
    <xf numFmtId="0" fontId="25" fillId="0" borderId="76" xfId="0" applyFont="1" applyFill="1" applyBorder="1" applyAlignment="1">
      <alignment horizontal="justify" vertical="top" wrapText="1"/>
    </xf>
    <xf numFmtId="3" fontId="24" fillId="0" borderId="82" xfId="0" applyNumberFormat="1" applyFont="1" applyFill="1" applyBorder="1" applyAlignment="1">
      <alignment horizontal="center" vertical="center" wrapText="1"/>
    </xf>
    <xf numFmtId="4" fontId="24" fillId="0" borderId="82" xfId="0" applyNumberFormat="1" applyFont="1" applyFill="1" applyBorder="1" applyAlignment="1">
      <alignment horizontal="right" vertical="center" wrapText="1"/>
    </xf>
    <xf numFmtId="3" fontId="24" fillId="0" borderId="82" xfId="0" applyNumberFormat="1" applyFont="1" applyFill="1" applyBorder="1" applyAlignment="1">
      <alignment horizontal="right" vertical="center" wrapText="1"/>
    </xf>
    <xf numFmtId="3" fontId="24" fillId="0" borderId="66" xfId="0" applyNumberFormat="1" applyFont="1" applyFill="1" applyBorder="1" applyAlignment="1">
      <alignment horizontal="right" vertical="center" wrapText="1"/>
    </xf>
    <xf numFmtId="3" fontId="24" fillId="0"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4" fontId="25" fillId="2" borderId="1" xfId="0" applyNumberFormat="1" applyFont="1" applyFill="1" applyBorder="1" applyAlignment="1">
      <alignment horizontal="center" vertical="center"/>
    </xf>
    <xf numFmtId="171" fontId="25" fillId="2" borderId="1" xfId="0" applyNumberFormat="1" applyFont="1" applyFill="1" applyBorder="1" applyAlignment="1">
      <alignment horizontal="center" vertical="center"/>
    </xf>
    <xf numFmtId="3" fontId="24" fillId="2" borderId="1" xfId="0" applyNumberFormat="1" applyFont="1" applyFill="1" applyBorder="1" applyAlignment="1">
      <alignment horizontal="center" vertical="center" wrapText="1"/>
    </xf>
    <xf numFmtId="0" fontId="24" fillId="2" borderId="1" xfId="0" applyFont="1" applyFill="1" applyBorder="1" applyAlignment="1">
      <alignment vertical="center"/>
    </xf>
    <xf numFmtId="4" fontId="24" fillId="2" borderId="1" xfId="0" applyNumberFormat="1" applyFont="1" applyFill="1" applyBorder="1" applyAlignment="1">
      <alignment horizontal="center" vertical="center"/>
    </xf>
    <xf numFmtId="0" fontId="25" fillId="0" borderId="21" xfId="0" applyFont="1" applyFill="1" applyBorder="1" applyAlignment="1">
      <alignment horizontal="left"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171" fontId="24" fillId="2" borderId="1" xfId="0" applyNumberFormat="1" applyFont="1" applyFill="1" applyBorder="1" applyAlignment="1">
      <alignmen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4" fontId="24" fillId="2" borderId="5" xfId="0" applyNumberFormat="1" applyFont="1" applyFill="1" applyBorder="1" applyAlignment="1">
      <alignment horizontal="center" vertical="center"/>
    </xf>
    <xf numFmtId="0" fontId="25" fillId="0" borderId="1" xfId="0" applyFont="1" applyBorder="1" applyAlignment="1">
      <alignment horizontal="center" vertical="center"/>
    </xf>
    <xf numFmtId="4" fontId="25" fillId="0" borderId="1" xfId="0" applyNumberFormat="1" applyFont="1" applyBorder="1" applyAlignment="1">
      <alignment horizontal="center" vertical="center"/>
    </xf>
    <xf numFmtId="4" fontId="25" fillId="2" borderId="0" xfId="0" applyNumberFormat="1" applyFont="1" applyFill="1" applyAlignment="1">
      <alignment horizontal="center" vertical="center"/>
    </xf>
    <xf numFmtId="0" fontId="25" fillId="2" borderId="1" xfId="0" applyNumberFormat="1" applyFont="1" applyFill="1" applyBorder="1" applyAlignment="1">
      <alignment horizontal="center" vertical="center"/>
    </xf>
    <xf numFmtId="0" fontId="25"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25" fillId="0" borderId="1" xfId="0" applyFont="1" applyBorder="1"/>
    <xf numFmtId="4" fontId="24" fillId="0" borderId="1" xfId="0" applyNumberFormat="1" applyFont="1" applyFill="1" applyBorder="1" applyAlignment="1">
      <alignment horizontal="right" vertical="center" wrapText="1"/>
    </xf>
    <xf numFmtId="0" fontId="25" fillId="0" borderId="5" xfId="0" applyFont="1" applyBorder="1" applyAlignment="1">
      <alignment horizontal="center" vertical="center" wrapText="1"/>
    </xf>
    <xf numFmtId="3" fontId="24" fillId="0" borderId="5"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171" fontId="25" fillId="0" borderId="1" xfId="0" applyNumberFormat="1" applyFont="1" applyBorder="1" applyAlignment="1">
      <alignment horizontal="center" vertical="center" wrapText="1"/>
    </xf>
    <xf numFmtId="171" fontId="25" fillId="0" borderId="8" xfId="0" applyNumberFormat="1" applyFont="1" applyBorder="1" applyAlignment="1">
      <alignment horizontal="center" vertical="center" wrapText="1"/>
    </xf>
    <xf numFmtId="4" fontId="24" fillId="0" borderId="1" xfId="0" applyNumberFormat="1" applyFont="1" applyFill="1" applyBorder="1" applyAlignment="1">
      <alignment horizontal="center" vertical="center" wrapText="1"/>
    </xf>
    <xf numFmtId="171" fontId="25" fillId="0" borderId="28" xfId="0" applyNumberFormat="1" applyFont="1" applyBorder="1" applyAlignment="1">
      <alignment horizontal="center" vertical="center" wrapText="1"/>
    </xf>
    <xf numFmtId="0" fontId="30" fillId="2" borderId="1" xfId="0" applyFont="1" applyFill="1" applyBorder="1" applyAlignment="1">
      <alignment vertical="center"/>
    </xf>
    <xf numFmtId="4" fontId="25" fillId="0" borderId="5" xfId="0" applyNumberFormat="1" applyFont="1" applyBorder="1" applyAlignment="1">
      <alignment horizontal="center" vertical="center"/>
    </xf>
    <xf numFmtId="0" fontId="25" fillId="0" borderId="5" xfId="0" applyFont="1" applyBorder="1" applyAlignment="1">
      <alignment horizontal="center" vertical="center"/>
    </xf>
    <xf numFmtId="0" fontId="31" fillId="2" borderId="7" xfId="0" applyFont="1" applyFill="1" applyBorder="1" applyAlignment="1">
      <alignment horizontal="justify" vertical="top"/>
    </xf>
    <xf numFmtId="0" fontId="25" fillId="0" borderId="0" xfId="0" applyFont="1" applyFill="1" applyBorder="1" applyAlignment="1" applyProtection="1">
      <alignment horizontal="justify" vertical="top" wrapText="1"/>
      <protection locked="0"/>
    </xf>
    <xf numFmtId="0" fontId="25" fillId="0" borderId="79" xfId="0" applyFont="1" applyBorder="1" applyAlignment="1">
      <alignment horizontal="center" vertical="center" wrapText="1"/>
    </xf>
    <xf numFmtId="0" fontId="25" fillId="0" borderId="8" xfId="0" applyFont="1" applyBorder="1" applyAlignment="1">
      <alignment horizontal="center" vertical="center" wrapText="1"/>
    </xf>
    <xf numFmtId="4" fontId="25" fillId="0" borderId="7" xfId="0" applyNumberFormat="1" applyFont="1" applyBorder="1" applyAlignment="1">
      <alignment horizontal="center" vertical="center"/>
    </xf>
    <xf numFmtId="0" fontId="25" fillId="0" borderId="79" xfId="0" applyFont="1" applyBorder="1" applyAlignment="1">
      <alignment horizontal="center" vertical="center"/>
    </xf>
    <xf numFmtId="4" fontId="25" fillId="2" borderId="8" xfId="0" applyNumberFormat="1" applyFont="1" applyFill="1" applyBorder="1" applyAlignment="1">
      <alignment vertical="center"/>
    </xf>
    <xf numFmtId="0" fontId="27" fillId="0" borderId="0" xfId="0" applyFont="1" applyAlignment="1">
      <alignment horizontal="center"/>
    </xf>
    <xf numFmtId="4" fontId="27" fillId="0" borderId="0" xfId="0" applyNumberFormat="1" applyFont="1" applyAlignment="1">
      <alignment horizontal="center"/>
    </xf>
    <xf numFmtId="3" fontId="25" fillId="0" borderId="0" xfId="0" applyNumberFormat="1" applyFont="1"/>
    <xf numFmtId="4" fontId="25" fillId="0" borderId="0" xfId="0" applyNumberFormat="1" applyFont="1" applyAlignment="1">
      <alignment horizontal="center"/>
    </xf>
    <xf numFmtId="3" fontId="25" fillId="0" borderId="0" xfId="0" applyNumberFormat="1" applyFont="1" applyAlignment="1">
      <alignment horizontal="center"/>
    </xf>
    <xf numFmtId="0" fontId="25" fillId="0" borderId="1" xfId="0" applyFont="1" applyBorder="1" applyAlignment="1">
      <alignment horizontal="justify" vertical="center" wrapText="1"/>
    </xf>
    <xf numFmtId="0" fontId="25" fillId="0" borderId="5" xfId="0" applyFont="1" applyBorder="1" applyAlignment="1">
      <alignment horizontal="justify" vertical="center" wrapText="1"/>
    </xf>
    <xf numFmtId="43" fontId="25" fillId="0" borderId="21" xfId="49" applyFont="1" applyFill="1" applyBorder="1" applyAlignment="1">
      <alignment horizontal="justify" vertical="top"/>
    </xf>
    <xf numFmtId="4" fontId="27" fillId="2" borderId="5" xfId="0" applyNumberFormat="1" applyFont="1" applyFill="1" applyBorder="1" applyAlignment="1">
      <alignment vertical="center"/>
    </xf>
    <xf numFmtId="4" fontId="26" fillId="0" borderId="0" xfId="0" applyNumberFormat="1" applyFont="1" applyBorder="1" applyAlignment="1">
      <alignment horizontal="center"/>
    </xf>
    <xf numFmtId="0" fontId="27" fillId="0" borderId="0" xfId="0" applyFont="1" applyBorder="1" applyAlignment="1">
      <alignment horizontal="center"/>
    </xf>
    <xf numFmtId="0" fontId="32" fillId="2" borderId="0" xfId="0" applyFont="1" applyFill="1"/>
    <xf numFmtId="0" fontId="32" fillId="0" borderId="0" xfId="0" applyFont="1"/>
    <xf numFmtId="0" fontId="32" fillId="0" borderId="0" xfId="0" applyFont="1" applyFill="1"/>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3" fillId="8" borderId="75" xfId="0" applyFont="1" applyFill="1" applyBorder="1" applyAlignment="1">
      <alignment horizontal="center" vertical="center" wrapText="1"/>
    </xf>
    <xf numFmtId="0" fontId="33" fillId="8" borderId="76" xfId="0" applyFont="1" applyFill="1" applyBorder="1" applyAlignment="1">
      <alignment horizontal="center" vertical="center" wrapText="1"/>
    </xf>
    <xf numFmtId="0" fontId="25" fillId="0" borderId="80" xfId="0" applyFont="1" applyFill="1" applyBorder="1" applyAlignment="1" applyProtection="1">
      <alignment horizontal="justify" vertical="center" wrapText="1"/>
      <protection locked="0"/>
    </xf>
    <xf numFmtId="0" fontId="26" fillId="0" borderId="52" xfId="0" applyFont="1" applyBorder="1" applyAlignment="1"/>
    <xf numFmtId="3" fontId="0" fillId="0" borderId="0" xfId="0" applyNumberFormat="1" applyFont="1"/>
    <xf numFmtId="3" fontId="0" fillId="0" borderId="0" xfId="0" applyNumberFormat="1" applyFont="1" applyAlignment="1">
      <alignment horizontal="center"/>
    </xf>
    <xf numFmtId="0" fontId="34" fillId="0" borderId="0" xfId="0" applyFont="1" applyAlignment="1">
      <alignment horizontal="center"/>
    </xf>
    <xf numFmtId="0" fontId="35" fillId="0" borderId="0" xfId="0" applyFont="1" applyBorder="1" applyAlignment="1"/>
    <xf numFmtId="0" fontId="26" fillId="0" borderId="0" xfId="0" applyFont="1" applyAlignment="1">
      <alignment horizontal="justify" vertical="center" wrapText="1"/>
    </xf>
    <xf numFmtId="0" fontId="36" fillId="0" borderId="85" xfId="0" applyFont="1" applyBorder="1" applyAlignment="1">
      <alignment horizontal="right"/>
    </xf>
    <xf numFmtId="0" fontId="36" fillId="0" borderId="85" xfId="0" applyFont="1" applyBorder="1"/>
    <xf numFmtId="0" fontId="37" fillId="0" borderId="85" xfId="0" applyFont="1" applyBorder="1"/>
    <xf numFmtId="4" fontId="36" fillId="0" borderId="85" xfId="0" applyNumberFormat="1" applyFont="1" applyBorder="1"/>
    <xf numFmtId="0" fontId="37" fillId="0" borderId="86" xfId="0" applyFont="1" applyBorder="1"/>
    <xf numFmtId="3" fontId="38" fillId="0" borderId="51" xfId="0" applyNumberFormat="1" applyFont="1" applyFill="1" applyBorder="1" applyAlignment="1">
      <alignment horizontal="center" vertical="center" wrapText="1"/>
    </xf>
    <xf numFmtId="3" fontId="38" fillId="0" borderId="50" xfId="0" applyNumberFormat="1" applyFont="1" applyFill="1" applyBorder="1" applyAlignment="1">
      <alignment horizontal="center" vertical="center" wrapText="1"/>
    </xf>
    <xf numFmtId="3" fontId="38" fillId="0" borderId="50" xfId="0" applyNumberFormat="1" applyFont="1" applyFill="1" applyBorder="1" applyAlignment="1">
      <alignment horizontal="right" vertical="center" wrapText="1"/>
    </xf>
    <xf numFmtId="3" fontId="25" fillId="0" borderId="2" xfId="0" applyNumberFormat="1" applyFont="1" applyFill="1" applyBorder="1"/>
    <xf numFmtId="0" fontId="25" fillId="0" borderId="2" xfId="0" applyFont="1" applyFill="1" applyBorder="1" applyAlignment="1">
      <alignment horizontal="center"/>
    </xf>
    <xf numFmtId="0" fontId="0" fillId="0" borderId="2" xfId="0" applyFill="1" applyBorder="1" applyAlignment="1">
      <alignment horizontal="left" vertical="center" wrapText="1"/>
    </xf>
    <xf numFmtId="0" fontId="0" fillId="0" borderId="2" xfId="0" applyFill="1" applyBorder="1" applyAlignment="1">
      <alignment horizontal="left" vertical="top" wrapText="1"/>
    </xf>
    <xf numFmtId="4" fontId="38" fillId="0" borderId="50" xfId="0" applyNumberFormat="1" applyFont="1" applyFill="1" applyBorder="1" applyAlignment="1">
      <alignment horizontal="right" vertical="center" wrapText="1"/>
    </xf>
    <xf numFmtId="3" fontId="38" fillId="0" borderId="50" xfId="0" applyNumberFormat="1" applyFont="1" applyFill="1" applyBorder="1" applyAlignment="1">
      <alignment vertical="center" wrapText="1"/>
    </xf>
    <xf numFmtId="3" fontId="38" fillId="0" borderId="50" xfId="0" applyNumberFormat="1" applyFont="1" applyBorder="1" applyAlignment="1">
      <alignment horizontal="center" vertical="center" wrapText="1"/>
    </xf>
    <xf numFmtId="3" fontId="39" fillId="9" borderId="51" xfId="0" applyNumberFormat="1" applyFont="1" applyFill="1" applyBorder="1" applyAlignment="1">
      <alignment horizontal="center" vertical="center" textRotation="90" wrapText="1"/>
    </xf>
    <xf numFmtId="3" fontId="39" fillId="9" borderId="50" xfId="0" applyNumberFormat="1" applyFont="1" applyFill="1" applyBorder="1" applyAlignment="1">
      <alignment horizontal="center" vertical="center" textRotation="90" wrapText="1"/>
    </xf>
    <xf numFmtId="3" fontId="39" fillId="9" borderId="50" xfId="0" applyNumberFormat="1" applyFont="1" applyFill="1" applyBorder="1" applyAlignment="1">
      <alignment horizontal="center" vertical="center" wrapText="1"/>
    </xf>
    <xf numFmtId="0" fontId="36" fillId="0" borderId="51" xfId="0" applyFont="1" applyBorder="1" applyAlignment="1">
      <alignment horizontal="center"/>
    </xf>
    <xf numFmtId="0" fontId="36" fillId="0" borderId="50" xfId="0" applyFont="1" applyBorder="1" applyAlignment="1">
      <alignment horizontal="center"/>
    </xf>
    <xf numFmtId="0" fontId="40" fillId="0" borderId="87" xfId="0" applyFont="1" applyBorder="1" applyAlignment="1"/>
    <xf numFmtId="0" fontId="37" fillId="0" borderId="88" xfId="0" applyFont="1" applyBorder="1"/>
    <xf numFmtId="0" fontId="37" fillId="0" borderId="53" xfId="0" applyFont="1" applyBorder="1"/>
    <xf numFmtId="0" fontId="37" fillId="0" borderId="52" xfId="0" applyFont="1" applyBorder="1"/>
    <xf numFmtId="4" fontId="38" fillId="0" borderId="85" xfId="0" applyNumberFormat="1" applyFont="1" applyFill="1" applyBorder="1" applyAlignment="1">
      <alignment horizontal="right" vertical="center" wrapText="1"/>
    </xf>
    <xf numFmtId="3" fontId="38" fillId="0" borderId="85" xfId="0" applyNumberFormat="1" applyFont="1" applyFill="1" applyBorder="1" applyAlignment="1">
      <alignment horizontal="center" vertical="center" wrapText="1"/>
    </xf>
    <xf numFmtId="3" fontId="38" fillId="2" borderId="85" xfId="0" applyNumberFormat="1" applyFont="1" applyFill="1" applyBorder="1" applyAlignment="1">
      <alignment horizontal="center" vertical="center" wrapText="1"/>
    </xf>
    <xf numFmtId="3" fontId="38" fillId="0" borderId="85" xfId="0" applyNumberFormat="1" applyFont="1" applyBorder="1" applyAlignment="1">
      <alignment horizontal="center" vertical="center" wrapText="1"/>
    </xf>
    <xf numFmtId="3" fontId="38" fillId="0" borderId="85" xfId="0" applyNumberFormat="1" applyFont="1" applyBorder="1" applyAlignment="1">
      <alignment horizontal="left" vertical="center" wrapText="1"/>
    </xf>
    <xf numFmtId="0" fontId="37" fillId="0" borderId="86" xfId="0" applyFont="1" applyBorder="1" applyAlignment="1">
      <alignment horizontal="justify" vertical="top" wrapText="1"/>
    </xf>
    <xf numFmtId="0" fontId="37" fillId="0" borderId="0" xfId="0" applyFont="1"/>
    <xf numFmtId="0" fontId="36"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vertical="center"/>
    </xf>
    <xf numFmtId="0" fontId="36" fillId="0" borderId="0" xfId="0" applyFont="1" applyAlignment="1">
      <alignment horizontal="left" vertical="center" wrapText="1"/>
    </xf>
    <xf numFmtId="0" fontId="36" fillId="0" borderId="0" xfId="0" applyFont="1"/>
    <xf numFmtId="0" fontId="4" fillId="0" borderId="1" xfId="0" applyFont="1" applyBorder="1"/>
    <xf numFmtId="0" fontId="41" fillId="0" borderId="1" xfId="0" applyFont="1" applyBorder="1"/>
    <xf numFmtId="0" fontId="0" fillId="0" borderId="1" xfId="0" applyBorder="1"/>
    <xf numFmtId="3" fontId="38" fillId="0" borderId="1" xfId="0" applyNumberFormat="1" applyFont="1" applyFill="1" applyBorder="1" applyAlignment="1">
      <alignment horizontal="center" vertical="center" wrapText="1"/>
    </xf>
    <xf numFmtId="3" fontId="38" fillId="0" borderId="1" xfId="0" applyNumberFormat="1" applyFont="1" applyFill="1" applyBorder="1" applyAlignment="1">
      <alignment horizontal="right" vertical="center" wrapText="1"/>
    </xf>
    <xf numFmtId="4" fontId="38" fillId="0" borderId="1" xfId="0" applyNumberFormat="1" applyFont="1" applyFill="1" applyBorder="1" applyAlignment="1">
      <alignment horizontal="right" vertical="center" wrapText="1"/>
    </xf>
    <xf numFmtId="0" fontId="0" fillId="0" borderId="5" xfId="0" applyBorder="1"/>
    <xf numFmtId="3" fontId="38" fillId="0" borderId="90" xfId="0" applyNumberFormat="1" applyFont="1" applyFill="1" applyBorder="1" applyAlignment="1">
      <alignment horizontal="right" vertical="center" wrapText="1"/>
    </xf>
    <xf numFmtId="0" fontId="0" fillId="0" borderId="1" xfId="0" applyFill="1" applyBorder="1"/>
    <xf numFmtId="3" fontId="38" fillId="0" borderId="92" xfId="0" applyNumberFormat="1" applyFont="1" applyFill="1" applyBorder="1" applyAlignment="1">
      <alignment horizontal="right" vertical="center" wrapText="1"/>
    </xf>
    <xf numFmtId="3" fontId="38" fillId="0" borderId="68" xfId="0" applyNumberFormat="1" applyFont="1" applyFill="1" applyBorder="1" applyAlignment="1">
      <alignment horizontal="center" vertical="center" wrapText="1"/>
    </xf>
    <xf numFmtId="3" fontId="38" fillId="0" borderId="66" xfId="0" applyNumberFormat="1" applyFont="1" applyFill="1" applyBorder="1" applyAlignment="1">
      <alignment horizontal="center" vertical="center" wrapText="1"/>
    </xf>
    <xf numFmtId="3" fontId="38" fillId="0" borderId="82" xfId="0" applyNumberFormat="1" applyFont="1" applyFill="1" applyBorder="1" applyAlignment="1">
      <alignment horizontal="right" vertical="center" wrapText="1"/>
    </xf>
    <xf numFmtId="4" fontId="38" fillId="0" borderId="82" xfId="0" applyNumberFormat="1" applyFont="1" applyFill="1" applyBorder="1" applyAlignment="1">
      <alignment horizontal="right" vertical="center" wrapText="1"/>
    </xf>
    <xf numFmtId="3" fontId="38" fillId="0" borderId="82" xfId="0" applyNumberFormat="1" applyFont="1" applyFill="1" applyBorder="1" applyAlignment="1">
      <alignment horizontal="center" vertical="center" wrapText="1"/>
    </xf>
    <xf numFmtId="0" fontId="1" fillId="0" borderId="91" xfId="0" applyFont="1" applyFill="1" applyBorder="1" applyAlignment="1">
      <alignment horizontal="justify" vertical="top" wrapText="1"/>
    </xf>
    <xf numFmtId="3" fontId="38" fillId="0" borderId="53" xfId="0" applyNumberFormat="1" applyFont="1" applyFill="1" applyBorder="1" applyAlignment="1">
      <alignment horizontal="right" vertical="center" wrapText="1"/>
    </xf>
    <xf numFmtId="3" fontId="38" fillId="0" borderId="88" xfId="0" applyNumberFormat="1" applyFont="1" applyFill="1" applyBorder="1" applyAlignment="1">
      <alignment horizontal="center" vertical="center" wrapText="1"/>
    </xf>
    <xf numFmtId="3" fontId="38" fillId="0" borderId="53" xfId="0" applyNumberFormat="1" applyFont="1" applyFill="1" applyBorder="1" applyAlignment="1">
      <alignment horizontal="center" vertical="center" wrapText="1"/>
    </xf>
    <xf numFmtId="3" fontId="38" fillId="0" borderId="78"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horizontal="center" vertical="top" wrapText="1"/>
    </xf>
    <xf numFmtId="3" fontId="39" fillId="9" borderId="68" xfId="0" applyNumberFormat="1" applyFont="1" applyFill="1" applyBorder="1" applyAlignment="1">
      <alignment horizontal="center" vertical="center" textRotation="90" wrapText="1"/>
    </xf>
    <xf numFmtId="3" fontId="39" fillId="9" borderId="66" xfId="0" applyNumberFormat="1" applyFont="1" applyFill="1" applyBorder="1" applyAlignment="1">
      <alignment horizontal="center" vertical="center" textRotation="90" wrapText="1"/>
    </xf>
    <xf numFmtId="3" fontId="39" fillId="9" borderId="66" xfId="0" applyNumberFormat="1" applyFont="1" applyFill="1" applyBorder="1" applyAlignment="1">
      <alignment horizontal="center" vertical="center" wrapText="1"/>
    </xf>
    <xf numFmtId="0" fontId="42" fillId="0" borderId="1" xfId="0" applyFont="1" applyBorder="1" applyAlignment="1">
      <alignment horizontal="justify" vertical="center"/>
    </xf>
    <xf numFmtId="3" fontId="4" fillId="0" borderId="50" xfId="0" applyNumberFormat="1" applyFont="1" applyFill="1" applyBorder="1" applyAlignment="1">
      <alignment horizontal="center" vertical="center" wrapText="1"/>
    </xf>
    <xf numFmtId="3" fontId="4" fillId="0" borderId="50" xfId="0" applyNumberFormat="1" applyFont="1" applyFill="1" applyBorder="1" applyAlignment="1">
      <alignment horizontal="right" vertical="center" wrapText="1"/>
    </xf>
    <xf numFmtId="4" fontId="4" fillId="0" borderId="50" xfId="0" applyNumberFormat="1" applyFont="1" applyFill="1" applyBorder="1" applyAlignment="1">
      <alignment horizontal="right" vertical="center" wrapText="1"/>
    </xf>
    <xf numFmtId="3" fontId="4" fillId="0" borderId="50"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66" xfId="0" applyNumberFormat="1" applyFont="1" applyFill="1" applyBorder="1" applyAlignment="1">
      <alignment horizontal="center" vertical="center" wrapText="1"/>
    </xf>
    <xf numFmtId="3" fontId="4" fillId="0" borderId="66" xfId="0" applyNumberFormat="1" applyFont="1" applyBorder="1" applyAlignment="1">
      <alignment horizontal="center" vertical="center" wrapText="1"/>
    </xf>
    <xf numFmtId="3" fontId="4" fillId="0" borderId="66" xfId="0" applyNumberFormat="1" applyFont="1" applyFill="1" applyBorder="1" applyAlignment="1">
      <alignment horizontal="right" vertical="center" wrapText="1"/>
    </xf>
    <xf numFmtId="4" fontId="4" fillId="0" borderId="96" xfId="0" applyNumberFormat="1" applyFont="1" applyFill="1" applyBorder="1" applyAlignment="1">
      <alignment horizontal="right" vertical="center" wrapText="1"/>
    </xf>
    <xf numFmtId="4" fontId="4" fillId="0" borderId="66" xfId="0" applyNumberFormat="1" applyFont="1" applyFill="1" applyBorder="1" applyAlignment="1">
      <alignment horizontal="right" vertical="center" wrapText="1"/>
    </xf>
    <xf numFmtId="3" fontId="4" fillId="0" borderId="66" xfId="0" applyNumberFormat="1" applyFont="1" applyFill="1" applyBorder="1" applyAlignment="1">
      <alignment vertical="center" wrapText="1"/>
    </xf>
    <xf numFmtId="3" fontId="4" fillId="0" borderId="50" xfId="0" applyNumberFormat="1" applyFont="1" applyBorder="1" applyAlignment="1">
      <alignment horizontal="center" vertical="center" wrapText="1"/>
    </xf>
    <xf numFmtId="4" fontId="4" fillId="0" borderId="48" xfId="0" applyNumberFormat="1" applyFont="1" applyFill="1" applyBorder="1" applyAlignment="1">
      <alignment horizontal="right" vertical="center" wrapText="1"/>
    </xf>
    <xf numFmtId="3" fontId="4" fillId="0" borderId="48" xfId="0" applyNumberFormat="1" applyFont="1" applyFill="1" applyBorder="1" applyAlignment="1">
      <alignment horizontal="center" vertical="center" wrapText="1"/>
    </xf>
    <xf numFmtId="3" fontId="4" fillId="0" borderId="48" xfId="0" applyNumberFormat="1" applyFont="1" applyBorder="1" applyAlignment="1">
      <alignment horizontal="center" vertical="center" wrapText="1"/>
    </xf>
    <xf numFmtId="3" fontId="4" fillId="0" borderId="48" xfId="0" applyNumberFormat="1" applyFont="1" applyFill="1" applyBorder="1" applyAlignment="1">
      <alignment horizontal="right" vertical="center" wrapText="1"/>
    </xf>
    <xf numFmtId="3" fontId="4" fillId="0" borderId="53" xfId="0" applyNumberFormat="1" applyFont="1" applyFill="1" applyBorder="1" applyAlignment="1">
      <alignment horizontal="right" vertical="center" wrapText="1"/>
    </xf>
    <xf numFmtId="4" fontId="4" fillId="0" borderId="53" xfId="0" applyNumberFormat="1" applyFont="1" applyFill="1" applyBorder="1" applyAlignment="1">
      <alignment horizontal="right" vertical="center" wrapText="1"/>
    </xf>
    <xf numFmtId="3" fontId="4" fillId="0" borderId="100" xfId="0" applyNumberFormat="1" applyFont="1" applyFill="1" applyBorder="1" applyAlignment="1">
      <alignment vertical="center" wrapText="1"/>
    </xf>
    <xf numFmtId="0" fontId="0" fillId="0" borderId="1" xfId="0" applyFill="1" applyBorder="1" applyAlignment="1">
      <alignment vertical="top" wrapText="1"/>
    </xf>
    <xf numFmtId="4" fontId="4" fillId="0" borderId="92" xfId="0" applyNumberFormat="1" applyFont="1" applyFill="1" applyBorder="1" applyAlignment="1">
      <alignment horizontal="right" vertical="center" wrapText="1"/>
    </xf>
    <xf numFmtId="3" fontId="4" fillId="0" borderId="94" xfId="0" applyNumberFormat="1" applyFont="1" applyFill="1" applyBorder="1" applyAlignment="1">
      <alignment vertical="center" wrapText="1"/>
    </xf>
    <xf numFmtId="4" fontId="4" fillId="0" borderId="95" xfId="0" applyNumberFormat="1" applyFont="1" applyFill="1" applyBorder="1" applyAlignment="1">
      <alignment horizontal="right" vertical="center" wrapText="1"/>
    </xf>
    <xf numFmtId="0" fontId="4" fillId="0" borderId="1" xfId="0" applyFont="1" applyBorder="1" applyAlignment="1">
      <alignment horizontal="justify" vertical="center"/>
    </xf>
    <xf numFmtId="0" fontId="4" fillId="0" borderId="93" xfId="0" applyFont="1" applyFill="1" applyBorder="1" applyAlignment="1">
      <alignment horizontal="center" vertical="center" wrapText="1"/>
    </xf>
    <xf numFmtId="0" fontId="0" fillId="0" borderId="75" xfId="0" applyFill="1" applyBorder="1" applyAlignment="1">
      <alignment horizontal="center" vertical="center" wrapText="1"/>
    </xf>
    <xf numFmtId="0" fontId="0" fillId="0" borderId="93" xfId="0" applyFill="1" applyBorder="1" applyAlignment="1">
      <alignment horizontal="justify" vertical="center" wrapText="1"/>
    </xf>
    <xf numFmtId="0" fontId="0" fillId="0" borderId="75" xfId="0" applyFont="1" applyFill="1" applyBorder="1" applyAlignment="1">
      <alignment horizontal="justify" vertical="center" wrapText="1"/>
    </xf>
    <xf numFmtId="0" fontId="0" fillId="0" borderId="91" xfId="0" applyFont="1" applyFill="1" applyBorder="1" applyAlignment="1">
      <alignment horizontal="justify" vertical="center" wrapText="1"/>
    </xf>
    <xf numFmtId="0" fontId="0" fillId="0" borderId="76" xfId="0" applyFont="1" applyFill="1" applyBorder="1" applyAlignment="1">
      <alignment horizontal="justify" vertical="center" wrapText="1"/>
    </xf>
    <xf numFmtId="0" fontId="4" fillId="0" borderId="1" xfId="0" applyFont="1" applyFill="1" applyBorder="1" applyAlignment="1">
      <alignment horizontal="justify" vertical="justify" wrapText="1"/>
    </xf>
    <xf numFmtId="0" fontId="0" fillId="0" borderId="1" xfId="0" applyFill="1" applyBorder="1" applyAlignment="1">
      <alignment horizontal="justify" vertical="justify"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3" fontId="39" fillId="8" borderId="48" xfId="0" applyNumberFormat="1" applyFont="1" applyFill="1" applyBorder="1" applyAlignment="1">
      <alignment horizontal="center" vertical="center" wrapText="1"/>
    </xf>
    <xf numFmtId="3" fontId="39" fillId="8" borderId="50" xfId="0" applyNumberFormat="1" applyFont="1" applyFill="1" applyBorder="1" applyAlignment="1">
      <alignment horizontal="center" vertical="center" wrapText="1"/>
    </xf>
    <xf numFmtId="0" fontId="0" fillId="0" borderId="93" xfId="0" applyFill="1" applyBorder="1" applyAlignment="1">
      <alignment horizontal="justify" vertical="top" wrapText="1"/>
    </xf>
    <xf numFmtId="0" fontId="0" fillId="0" borderId="91" xfId="0" applyFont="1" applyFill="1" applyBorder="1" applyAlignment="1">
      <alignment horizontal="justify" vertical="top" wrapText="1"/>
    </xf>
    <xf numFmtId="0" fontId="4" fillId="0" borderId="9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1" xfId="0" applyFill="1" applyBorder="1" applyAlignment="1">
      <alignment horizontal="center" vertical="top" wrapText="1"/>
    </xf>
    <xf numFmtId="3" fontId="4" fillId="0" borderId="95" xfId="0" applyNumberFormat="1" applyFont="1" applyBorder="1" applyAlignment="1">
      <alignment horizontal="justify" vertical="center" wrapText="1"/>
    </xf>
    <xf numFmtId="3" fontId="4" fillId="0" borderId="94" xfId="0" applyNumberFormat="1" applyFont="1" applyBorder="1" applyAlignment="1">
      <alignment horizontal="justify" vertical="center" wrapText="1"/>
    </xf>
    <xf numFmtId="49" fontId="38" fillId="0" borderId="85" xfId="0" applyNumberFormat="1" applyFont="1" applyBorder="1" applyAlignment="1">
      <alignment horizontal="left" vertical="center" wrapText="1"/>
    </xf>
    <xf numFmtId="49" fontId="38" fillId="0" borderId="84" xfId="0" applyNumberFormat="1" applyFont="1" applyBorder="1" applyAlignment="1">
      <alignment horizontal="left" vertical="center" wrapText="1"/>
    </xf>
    <xf numFmtId="0" fontId="39" fillId="8" borderId="87"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39" fillId="8" borderId="67" xfId="0" applyFont="1" applyFill="1" applyBorder="1" applyAlignment="1">
      <alignment horizontal="center" vertical="center" wrapText="1"/>
    </xf>
    <xf numFmtId="0" fontId="39" fillId="8" borderId="66" xfId="0" applyFont="1" applyFill="1" applyBorder="1" applyAlignment="1">
      <alignment horizontal="center" vertical="center" wrapText="1"/>
    </xf>
    <xf numFmtId="3" fontId="39" fillId="8" borderId="66" xfId="0" applyNumberFormat="1" applyFont="1" applyFill="1" applyBorder="1" applyAlignment="1">
      <alignment horizontal="center" vertical="center" wrapText="1"/>
    </xf>
    <xf numFmtId="3" fontId="39" fillId="8" borderId="51" xfId="0" applyNumberFormat="1" applyFont="1" applyFill="1" applyBorder="1" applyAlignment="1">
      <alignment horizontal="center" vertical="center" wrapText="1"/>
    </xf>
    <xf numFmtId="0" fontId="39" fillId="8" borderId="48" xfId="0" applyFont="1" applyFill="1" applyBorder="1" applyAlignment="1">
      <alignment horizontal="center" vertical="center" wrapText="1"/>
    </xf>
    <xf numFmtId="0" fontId="39" fillId="8" borderId="49" xfId="0" applyFont="1" applyFill="1" applyBorder="1" applyAlignment="1">
      <alignment horizontal="center" vertical="center" wrapText="1"/>
    </xf>
    <xf numFmtId="0" fontId="39" fillId="8" borderId="5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1" fillId="0" borderId="1" xfId="0" applyFont="1" applyFill="1" applyBorder="1" applyAlignment="1">
      <alignment horizontal="justify" vertical="top" wrapText="1"/>
    </xf>
    <xf numFmtId="0" fontId="39" fillId="8" borderId="89" xfId="0" applyFont="1" applyFill="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40" fillId="0" borderId="47" xfId="0" applyFont="1" applyBorder="1" applyAlignment="1">
      <alignment horizontal="left" vertical="center"/>
    </xf>
    <xf numFmtId="0" fontId="0" fillId="0" borderId="96" xfId="0" applyFill="1" applyBorder="1" applyAlignment="1">
      <alignment horizontal="justify" vertical="top" wrapText="1"/>
    </xf>
    <xf numFmtId="0" fontId="0" fillId="0" borderId="97" xfId="0" applyFill="1" applyBorder="1" applyAlignment="1">
      <alignment horizontal="justify" vertical="top" wrapText="1"/>
    </xf>
    <xf numFmtId="0" fontId="0" fillId="0" borderId="75" xfId="0" applyFill="1" applyBorder="1" applyAlignment="1">
      <alignment horizontal="justify" vertical="center" wrapText="1"/>
    </xf>
    <xf numFmtId="0" fontId="0" fillId="0" borderId="99" xfId="0" applyFill="1" applyBorder="1" applyAlignment="1">
      <alignment horizontal="justify" vertical="center" wrapText="1"/>
    </xf>
    <xf numFmtId="0" fontId="0" fillId="0" borderId="98" xfId="0" applyFill="1" applyBorder="1" applyAlignment="1">
      <alignment horizontal="justify" vertical="center" wrapText="1"/>
    </xf>
    <xf numFmtId="0" fontId="0" fillId="0" borderId="75" xfId="0" applyFill="1" applyBorder="1" applyAlignment="1">
      <alignment horizontal="justify" vertical="top" wrapText="1"/>
    </xf>
    <xf numFmtId="0" fontId="0" fillId="0" borderId="99" xfId="0" applyFill="1" applyBorder="1" applyAlignment="1">
      <alignment horizontal="justify" vertical="top" wrapText="1"/>
    </xf>
    <xf numFmtId="0" fontId="0" fillId="0" borderId="98" xfId="0" applyFill="1" applyBorder="1" applyAlignment="1">
      <alignment horizontal="justify" vertical="top" wrapText="1"/>
    </xf>
    <xf numFmtId="4" fontId="36" fillId="14" borderId="85" xfId="0" applyNumberFormat="1" applyFont="1" applyFill="1" applyBorder="1" applyAlignment="1">
      <alignment horizontal="center"/>
    </xf>
    <xf numFmtId="4" fontId="36" fillId="14" borderId="84" xfId="0" applyNumberFormat="1" applyFont="1" applyFill="1" applyBorder="1" applyAlignment="1">
      <alignment horizontal="center"/>
    </xf>
    <xf numFmtId="0" fontId="26" fillId="0" borderId="0" xfId="0" applyFont="1" applyAlignment="1">
      <alignment horizontal="justify" vertical="center" wrapText="1"/>
    </xf>
    <xf numFmtId="0" fontId="37" fillId="0" borderId="87" xfId="0" applyFont="1" applyFill="1" applyBorder="1" applyAlignment="1">
      <alignment horizontal="justify" vertical="top" wrapText="1"/>
    </xf>
    <xf numFmtId="0" fontId="37" fillId="0" borderId="50" xfId="0" applyFont="1" applyFill="1" applyBorder="1" applyAlignment="1">
      <alignment horizontal="justify" vertical="top" wrapText="1"/>
    </xf>
    <xf numFmtId="4" fontId="37" fillId="0" borderId="50" xfId="0" applyNumberFormat="1" applyFont="1" applyFill="1" applyBorder="1" applyAlignment="1">
      <alignment horizontal="right" vertical="center" wrapText="1"/>
    </xf>
    <xf numFmtId="0" fontId="37" fillId="0" borderId="50" xfId="0" applyFont="1" applyFill="1" applyBorder="1" applyAlignment="1">
      <alignment horizontal="justify" vertical="top"/>
    </xf>
    <xf numFmtId="4" fontId="37" fillId="0" borderId="50" xfId="0" applyNumberFormat="1" applyFont="1" applyFill="1" applyBorder="1" applyAlignment="1">
      <alignment horizontal="right" vertical="center"/>
    </xf>
    <xf numFmtId="0" fontId="37" fillId="0" borderId="87" xfId="0" applyFont="1" applyFill="1" applyBorder="1" applyAlignment="1">
      <alignment horizontal="justify" vertical="center" wrapText="1"/>
    </xf>
    <xf numFmtId="0" fontId="37" fillId="0" borderId="50" xfId="0" applyFont="1" applyFill="1" applyBorder="1" applyAlignment="1">
      <alignment horizontal="justify" vertical="center" wrapText="1"/>
    </xf>
    <xf numFmtId="3" fontId="38" fillId="0" borderId="85" xfId="0" applyNumberFormat="1" applyFont="1" applyBorder="1" applyAlignment="1">
      <alignment horizontal="justify" vertical="justify" wrapText="1"/>
    </xf>
    <xf numFmtId="0" fontId="24" fillId="2" borderId="1" xfId="0" applyFont="1" applyFill="1" applyBorder="1" applyAlignment="1">
      <alignment horizontal="center" vertical="center"/>
    </xf>
    <xf numFmtId="3" fontId="24" fillId="0" borderId="1" xfId="0" applyNumberFormat="1" applyFont="1" applyFill="1" applyBorder="1" applyAlignment="1">
      <alignment horizontal="center" vertical="center" wrapText="1"/>
    </xf>
    <xf numFmtId="171" fontId="25" fillId="0" borderId="7" xfId="0" applyNumberFormat="1" applyFont="1" applyBorder="1" applyAlignment="1">
      <alignment horizontal="center" vertical="center"/>
    </xf>
    <xf numFmtId="171" fontId="25" fillId="0" borderId="21" xfId="0" applyNumberFormat="1" applyFont="1" applyBorder="1" applyAlignment="1">
      <alignment horizontal="center" vertical="center"/>
    </xf>
    <xf numFmtId="171" fontId="25" fillId="0" borderId="83" xfId="0" applyNumberFormat="1" applyFont="1" applyBorder="1" applyAlignment="1">
      <alignment horizontal="center" vertical="center"/>
    </xf>
    <xf numFmtId="4" fontId="24" fillId="0" borderId="1" xfId="0" applyNumberFormat="1" applyFont="1" applyFill="1" applyBorder="1" applyAlignment="1">
      <alignment horizontal="center" vertical="center" wrapText="1"/>
    </xf>
    <xf numFmtId="171" fontId="24" fillId="2" borderId="5" xfId="0"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171" fontId="25" fillId="2" borderId="5" xfId="0" applyNumberFormat="1"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2" xfId="0" applyFont="1" applyFill="1" applyBorder="1" applyAlignment="1">
      <alignment horizontal="center" vertical="center" wrapText="1"/>
    </xf>
    <xf numFmtId="171" fontId="25" fillId="0" borderId="5"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Fill="1" applyBorder="1" applyAlignment="1">
      <alignment horizontal="justify" vertical="center" wrapText="1"/>
    </xf>
    <xf numFmtId="0" fontId="25" fillId="0" borderId="20" xfId="0" applyFont="1" applyFill="1" applyBorder="1" applyAlignment="1">
      <alignment horizontal="justify" vertical="center" wrapText="1"/>
    </xf>
    <xf numFmtId="0" fontId="25" fillId="0" borderId="2" xfId="0" applyFont="1" applyFill="1" applyBorder="1" applyAlignment="1">
      <alignment horizontal="justify" vertical="center" wrapText="1"/>
    </xf>
    <xf numFmtId="171" fontId="25" fillId="0" borderId="5" xfId="0" applyNumberFormat="1" applyFont="1" applyBorder="1" applyAlignment="1">
      <alignment horizontal="center" vertical="center"/>
    </xf>
    <xf numFmtId="0" fontId="25" fillId="0" borderId="20" xfId="0" applyFont="1" applyBorder="1" applyAlignment="1">
      <alignment horizontal="center" vertical="center"/>
    </xf>
    <xf numFmtId="0" fontId="25" fillId="0" borderId="2" xfId="0" applyFont="1" applyBorder="1" applyAlignment="1">
      <alignment horizontal="center" vertical="center"/>
    </xf>
    <xf numFmtId="0" fontId="25" fillId="2" borderId="5" xfId="0" applyFont="1" applyFill="1" applyBorder="1" applyAlignment="1">
      <alignment horizontal="justify" vertical="center" wrapText="1"/>
    </xf>
    <xf numFmtId="0" fontId="25" fillId="2" borderId="20" xfId="0"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25" fillId="0" borderId="7" xfId="0" applyFont="1" applyBorder="1" applyAlignment="1">
      <alignment horizontal="justify" vertical="center" wrapText="1"/>
    </xf>
    <xf numFmtId="0" fontId="25" fillId="0" borderId="21" xfId="0" applyFont="1" applyBorder="1" applyAlignment="1">
      <alignment horizontal="justify" vertical="center" wrapText="1"/>
    </xf>
    <xf numFmtId="0" fontId="24" fillId="2" borderId="5" xfId="0" applyFont="1" applyFill="1" applyBorder="1" applyAlignment="1">
      <alignment horizontal="justify" vertical="center" wrapText="1"/>
    </xf>
    <xf numFmtId="0" fontId="24" fillId="2" borderId="2" xfId="0" applyFont="1" applyFill="1" applyBorder="1" applyAlignment="1">
      <alignment horizontal="justify" vertical="center" wrapText="1"/>
    </xf>
    <xf numFmtId="0" fontId="27" fillId="0" borderId="0" xfId="0" applyFont="1" applyAlignment="1">
      <alignment horizontal="left" vertical="center" wrapText="1"/>
    </xf>
    <xf numFmtId="0" fontId="25" fillId="0" borderId="67" xfId="0" applyFont="1" applyFill="1" applyBorder="1" applyAlignment="1">
      <alignment horizontal="justify" vertical="top" wrapText="1"/>
    </xf>
    <xf numFmtId="0" fontId="25" fillId="0" borderId="72" xfId="0" applyFont="1" applyFill="1" applyBorder="1" applyAlignment="1">
      <alignment horizontal="justify" vertical="top" wrapText="1"/>
    </xf>
    <xf numFmtId="0" fontId="25" fillId="0" borderId="73" xfId="0" applyFont="1" applyFill="1" applyBorder="1" applyAlignment="1">
      <alignment horizontal="justify" vertical="top" wrapText="1"/>
    </xf>
    <xf numFmtId="0" fontId="25" fillId="0" borderId="69" xfId="0" applyFont="1" applyFill="1" applyBorder="1" applyAlignment="1">
      <alignment horizontal="justify" vertical="center" wrapText="1"/>
    </xf>
    <xf numFmtId="0" fontId="25" fillId="0" borderId="70" xfId="0" applyFont="1" applyFill="1" applyBorder="1" applyAlignment="1">
      <alignment horizontal="justify" vertical="center" wrapText="1"/>
    </xf>
    <xf numFmtId="0" fontId="25" fillId="0" borderId="71" xfId="0" applyFont="1" applyFill="1" applyBorder="1" applyAlignment="1">
      <alignment horizontal="justify" vertical="center" wrapText="1"/>
    </xf>
    <xf numFmtId="0" fontId="26" fillId="0" borderId="47" xfId="0" applyFont="1" applyBorder="1" applyAlignment="1">
      <alignment horizontal="center" vertical="center"/>
    </xf>
    <xf numFmtId="0" fontId="29" fillId="8" borderId="67" xfId="0" applyFont="1" applyFill="1" applyBorder="1" applyAlignment="1">
      <alignment horizontal="center" vertical="center" wrapText="1"/>
    </xf>
    <xf numFmtId="0" fontId="29" fillId="8" borderId="52" xfId="0" applyFont="1" applyFill="1" applyBorder="1" applyAlignment="1">
      <alignment horizontal="center" vertical="center" wrapText="1"/>
    </xf>
    <xf numFmtId="3" fontId="29" fillId="8" borderId="48" xfId="0" applyNumberFormat="1" applyFont="1" applyFill="1" applyBorder="1" applyAlignment="1">
      <alignment horizontal="center" vertical="center" wrapText="1"/>
    </xf>
    <xf numFmtId="3" fontId="29" fillId="8" borderId="66" xfId="0" applyNumberFormat="1" applyFont="1" applyFill="1" applyBorder="1" applyAlignment="1">
      <alignment horizontal="center" vertical="center" wrapText="1"/>
    </xf>
    <xf numFmtId="4" fontId="25" fillId="0" borderId="5" xfId="0" applyNumberFormat="1" applyFont="1" applyFill="1" applyBorder="1" applyAlignment="1">
      <alignment horizontal="center" vertical="center" wrapText="1"/>
    </xf>
    <xf numFmtId="4" fontId="25" fillId="0" borderId="20" xfId="0" applyNumberFormat="1" applyFont="1" applyFill="1" applyBorder="1" applyAlignment="1">
      <alignment horizontal="center" vertical="center" wrapText="1"/>
    </xf>
    <xf numFmtId="4" fontId="25" fillId="0" borderId="2" xfId="0" applyNumberFormat="1" applyFont="1" applyFill="1" applyBorder="1" applyAlignment="1">
      <alignment horizontal="center" vertical="center" wrapText="1"/>
    </xf>
    <xf numFmtId="4" fontId="25" fillId="0" borderId="81" xfId="0" applyNumberFormat="1" applyFont="1" applyBorder="1" applyAlignment="1">
      <alignment horizontal="center" vertical="center"/>
    </xf>
    <xf numFmtId="4" fontId="25" fillId="0" borderId="0" xfId="0" applyNumberFormat="1" applyFont="1" applyBorder="1" applyAlignment="1">
      <alignment horizontal="center" vertical="center"/>
    </xf>
    <xf numFmtId="0" fontId="29" fillId="8" borderId="48" xfId="0" applyFont="1" applyFill="1" applyBorder="1" applyAlignment="1">
      <alignment horizontal="center" vertical="center" wrapText="1"/>
    </xf>
    <xf numFmtId="0" fontId="29" fillId="8" borderId="49" xfId="0" applyFont="1" applyFill="1" applyBorder="1" applyAlignment="1">
      <alignment horizontal="center" vertical="center" wrapText="1"/>
    </xf>
    <xf numFmtId="0" fontId="29" fillId="8" borderId="66" xfId="0" applyFont="1" applyFill="1" applyBorder="1" applyAlignment="1">
      <alignment horizontal="center" vertical="center" wrapText="1"/>
    </xf>
    <xf numFmtId="0" fontId="29" fillId="8" borderId="68" xfId="0" applyFont="1" applyFill="1" applyBorder="1" applyAlignment="1">
      <alignment horizontal="center" vertical="center" wrapText="1"/>
    </xf>
    <xf numFmtId="49" fontId="24" fillId="0" borderId="1" xfId="0" applyNumberFormat="1" applyFont="1" applyBorder="1" applyAlignment="1">
      <alignment horizontal="left" vertical="center" wrapText="1"/>
    </xf>
    <xf numFmtId="3" fontId="29" fillId="8" borderId="50" xfId="0" applyNumberFormat="1" applyFont="1" applyFill="1" applyBorder="1" applyAlignment="1">
      <alignment horizontal="center" vertical="center" wrapText="1"/>
    </xf>
    <xf numFmtId="0" fontId="29" fillId="8" borderId="50" xfId="0" applyFont="1" applyFill="1" applyBorder="1" applyAlignment="1">
      <alignment horizontal="center" vertical="center" wrapText="1"/>
    </xf>
    <xf numFmtId="3" fontId="29" fillId="8" borderId="51" xfId="0" applyNumberFormat="1" applyFont="1" applyFill="1" applyBorder="1" applyAlignment="1">
      <alignment horizontal="center" vertical="center" wrapText="1"/>
    </xf>
    <xf numFmtId="0" fontId="33" fillId="8" borderId="74" xfId="0" applyFont="1" applyFill="1" applyBorder="1" applyAlignment="1">
      <alignment horizontal="center" vertical="center" wrapText="1"/>
    </xf>
    <xf numFmtId="0" fontId="33" fillId="8" borderId="72" xfId="0" applyFont="1" applyFill="1" applyBorder="1" applyAlignment="1">
      <alignment horizontal="center" vertical="center" wrapText="1"/>
    </xf>
    <xf numFmtId="4" fontId="29" fillId="8" borderId="48" xfId="0" applyNumberFormat="1" applyFont="1" applyFill="1" applyBorder="1" applyAlignment="1">
      <alignment horizontal="center" vertical="center" wrapText="1"/>
    </xf>
    <xf numFmtId="4" fontId="29" fillId="8" borderId="66" xfId="0" applyNumberFormat="1"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3" xfId="0" applyFont="1" applyBorder="1" applyAlignment="1">
      <alignment horizontal="center" vertical="center" wrapText="1"/>
    </xf>
    <xf numFmtId="0" fontId="6" fillId="5" borderId="11"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2" xfId="0" applyFont="1" applyFill="1" applyBorder="1" applyAlignment="1">
      <alignment horizontal="center" vertical="top" wrapText="1"/>
    </xf>
    <xf numFmtId="0" fontId="6" fillId="5" borderId="13" xfId="0" applyFont="1" applyFill="1" applyBorder="1" applyAlignment="1">
      <alignment horizontal="center" vertical="top" wrapText="1"/>
    </xf>
    <xf numFmtId="164" fontId="8" fillId="0" borderId="25" xfId="48" applyFont="1" applyBorder="1" applyAlignment="1">
      <alignment horizontal="center" vertical="center"/>
    </xf>
    <xf numFmtId="164" fontId="8" fillId="0" borderId="44" xfId="48" applyFont="1" applyBorder="1" applyAlignment="1">
      <alignment horizontal="center" vertical="center"/>
    </xf>
    <xf numFmtId="164" fontId="8" fillId="0" borderId="40" xfId="48" applyFont="1" applyBorder="1" applyAlignment="1">
      <alignment horizontal="center" vertical="center"/>
    </xf>
    <xf numFmtId="0" fontId="9" fillId="0" borderId="1" xfId="0" applyFont="1" applyBorder="1" applyAlignment="1">
      <alignment horizontal="left" vertical="center" wrapText="1"/>
    </xf>
    <xf numFmtId="164" fontId="8" fillId="0" borderId="5" xfId="48" applyFont="1" applyBorder="1" applyAlignment="1">
      <alignment horizontal="center" vertical="center"/>
    </xf>
    <xf numFmtId="164" fontId="8" fillId="0" borderId="20" xfId="48" applyFont="1" applyBorder="1" applyAlignment="1">
      <alignment horizontal="center" vertical="center"/>
    </xf>
    <xf numFmtId="164" fontId="8" fillId="0" borderId="2" xfId="48" applyFont="1" applyBorder="1" applyAlignment="1">
      <alignment horizontal="center" vertical="center"/>
    </xf>
    <xf numFmtId="0" fontId="11" fillId="0" borderId="1" xfId="0" applyFont="1" applyBorder="1" applyAlignment="1">
      <alignment horizontal="left" vertical="center"/>
    </xf>
    <xf numFmtId="0" fontId="9" fillId="2" borderId="1" xfId="0" applyFont="1" applyFill="1" applyBorder="1" applyAlignment="1">
      <alignment horizontal="justify" vertical="center" wrapText="1"/>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6" fillId="0" borderId="1" xfId="0" applyFont="1" applyBorder="1" applyAlignment="1">
      <alignment horizontal="justify" vertical="center" wrapText="1"/>
    </xf>
    <xf numFmtId="164" fontId="8" fillId="0" borderId="5" xfId="48" applyFont="1" applyBorder="1" applyAlignment="1">
      <alignment horizontal="right" vertical="center"/>
    </xf>
    <xf numFmtId="164" fontId="8" fillId="0" borderId="20" xfId="48" applyFont="1" applyBorder="1" applyAlignment="1">
      <alignment horizontal="right" vertical="center"/>
    </xf>
    <xf numFmtId="164" fontId="8" fillId="0" borderId="2" xfId="48" applyFont="1" applyBorder="1" applyAlignment="1">
      <alignment horizontal="right" vertical="center"/>
    </xf>
    <xf numFmtId="164" fontId="8" fillId="0" borderId="25" xfId="48" applyFont="1" applyBorder="1" applyAlignment="1">
      <alignment horizontal="right" vertical="center"/>
    </xf>
    <xf numFmtId="164" fontId="8" fillId="0" borderId="44" xfId="48" applyFont="1" applyBorder="1" applyAlignment="1">
      <alignment horizontal="right" vertical="center"/>
    </xf>
    <xf numFmtId="164" fontId="8" fillId="0" borderId="40" xfId="48" applyFont="1" applyBorder="1" applyAlignment="1">
      <alignment horizontal="right" vertical="center"/>
    </xf>
    <xf numFmtId="0" fontId="9" fillId="0" borderId="1" xfId="0" applyFont="1" applyBorder="1" applyAlignment="1">
      <alignment horizontal="justify" vertical="center" wrapText="1"/>
    </xf>
    <xf numFmtId="0" fontId="11" fillId="0" borderId="1" xfId="0" applyFont="1" applyBorder="1" applyAlignment="1">
      <alignment horizontal="center" vertical="center"/>
    </xf>
    <xf numFmtId="0" fontId="10" fillId="0" borderId="1" xfId="0" applyFont="1" applyBorder="1" applyAlignment="1">
      <alignment horizontal="justify" vertical="center" wrapText="1"/>
    </xf>
    <xf numFmtId="164" fontId="8" fillId="0" borderId="19" xfId="48" applyFont="1" applyBorder="1" applyAlignment="1">
      <alignment horizontal="left" vertical="center"/>
    </xf>
    <xf numFmtId="0" fontId="6" fillId="0" borderId="18" xfId="0" applyFont="1" applyBorder="1" applyAlignment="1">
      <alignment horizontal="center" vertical="center"/>
    </xf>
    <xf numFmtId="0" fontId="11" fillId="0" borderId="1" xfId="0" applyFont="1" applyBorder="1" applyAlignment="1">
      <alignment horizontal="justify" vertical="center" wrapText="1"/>
    </xf>
    <xf numFmtId="164" fontId="8" fillId="0" borderId="1" xfId="48" applyFont="1" applyBorder="1" applyAlignment="1">
      <alignment horizontal="left" vertical="center"/>
    </xf>
    <xf numFmtId="0" fontId="11" fillId="0" borderId="5" xfId="0" applyFont="1" applyBorder="1" applyAlignment="1">
      <alignment horizontal="justify" vertical="center" wrapText="1"/>
    </xf>
    <xf numFmtId="0" fontId="11" fillId="0" borderId="2" xfId="0" applyFont="1" applyBorder="1" applyAlignment="1">
      <alignment horizontal="justify" vertical="center" wrapText="1"/>
    </xf>
    <xf numFmtId="0" fontId="6" fillId="0" borderId="18" xfId="0" applyFont="1" applyBorder="1" applyAlignment="1">
      <alignment horizontal="left" vertical="center" wrapText="1"/>
    </xf>
    <xf numFmtId="0" fontId="11" fillId="0" borderId="20" xfId="0" applyFont="1" applyBorder="1" applyAlignment="1">
      <alignment horizontal="justify" vertical="center" wrapText="1"/>
    </xf>
    <xf numFmtId="164" fontId="12" fillId="0" borderId="1" xfId="48" applyFont="1" applyBorder="1" applyAlignment="1">
      <alignment vertical="top"/>
    </xf>
    <xf numFmtId="164" fontId="12" fillId="0" borderId="19" xfId="48" applyFont="1" applyBorder="1" applyAlignment="1">
      <alignment horizontal="left" vertical="top"/>
    </xf>
    <xf numFmtId="0" fontId="11" fillId="6" borderId="27"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6" fillId="0" borderId="18" xfId="0" applyFont="1" applyBorder="1" applyAlignment="1">
      <alignment horizontal="left" vertical="center"/>
    </xf>
    <xf numFmtId="0" fontId="11" fillId="0" borderId="5" xfId="0" applyFont="1" applyBorder="1" applyAlignment="1">
      <alignment horizontal="center" vertical="top" wrapText="1"/>
    </xf>
    <xf numFmtId="0" fontId="0" fillId="0" borderId="20" xfId="0" applyBorder="1" applyAlignment="1">
      <alignment vertical="top"/>
    </xf>
    <xf numFmtId="0" fontId="0" fillId="0" borderId="2" xfId="0" applyBorder="1" applyAlignment="1">
      <alignment vertical="top"/>
    </xf>
    <xf numFmtId="0" fontId="9" fillId="11" borderId="5" xfId="0" applyFont="1" applyFill="1" applyBorder="1" applyAlignment="1">
      <alignment horizontal="justify" vertical="center" wrapText="1"/>
    </xf>
    <xf numFmtId="0" fontId="9" fillId="11" borderId="20" xfId="0" applyFont="1" applyFill="1" applyBorder="1" applyAlignment="1">
      <alignment horizontal="justify" vertical="center" wrapText="1"/>
    </xf>
    <xf numFmtId="0" fontId="13" fillId="0" borderId="1"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 xfId="0" applyFont="1" applyBorder="1" applyAlignment="1">
      <alignment horizontal="justify" vertical="center" wrapText="1"/>
    </xf>
    <xf numFmtId="0" fontId="6" fillId="6" borderId="18"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9" xfId="0" applyFont="1" applyFill="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11" fillId="0" borderId="5" xfId="0" applyFont="1" applyBorder="1" applyAlignment="1">
      <alignment horizontal="justify" vertical="top" wrapText="1"/>
    </xf>
    <xf numFmtId="0" fontId="11" fillId="0" borderId="20" xfId="0" applyFont="1" applyBorder="1" applyAlignment="1">
      <alignment horizontal="justify" vertical="top" wrapText="1"/>
    </xf>
    <xf numFmtId="0" fontId="11" fillId="0" borderId="23" xfId="0" applyFont="1" applyBorder="1" applyAlignment="1">
      <alignment horizontal="justify" vertical="top" wrapText="1"/>
    </xf>
    <xf numFmtId="0" fontId="9" fillId="0" borderId="23" xfId="0" applyFont="1" applyBorder="1" applyAlignment="1">
      <alignment horizontal="justify" vertical="center" wrapText="1"/>
    </xf>
    <xf numFmtId="0" fontId="9" fillId="11" borderId="1" xfId="0" applyFont="1" applyFill="1" applyBorder="1" applyAlignment="1">
      <alignment horizontal="justify" vertical="center" wrapText="1"/>
    </xf>
    <xf numFmtId="0" fontId="9" fillId="12" borderId="1" xfId="0" applyFont="1" applyFill="1" applyBorder="1" applyAlignment="1">
      <alignment horizontal="justify" vertical="center" wrapText="1"/>
    </xf>
    <xf numFmtId="0" fontId="6" fillId="0" borderId="17" xfId="0" applyFont="1" applyBorder="1" applyAlignment="1">
      <alignment horizontal="center" vertical="center"/>
    </xf>
    <xf numFmtId="0" fontId="9" fillId="11" borderId="5" xfId="0" applyFont="1" applyFill="1" applyBorder="1" applyAlignment="1">
      <alignment horizontal="center" vertical="top" wrapText="1"/>
    </xf>
    <xf numFmtId="0" fontId="9" fillId="11" borderId="20" xfId="0" applyFont="1" applyFill="1" applyBorder="1" applyAlignment="1">
      <alignment horizontal="center" vertical="top" wrapText="1"/>
    </xf>
    <xf numFmtId="0" fontId="9" fillId="11" borderId="2" xfId="0" applyFont="1" applyFill="1" applyBorder="1" applyAlignment="1">
      <alignment horizontal="center" vertical="top" wrapText="1"/>
    </xf>
    <xf numFmtId="164" fontId="8" fillId="0" borderId="19" xfId="48" applyFont="1" applyBorder="1" applyAlignment="1">
      <alignment horizontal="center" vertical="center"/>
    </xf>
    <xf numFmtId="0" fontId="9" fillId="11" borderId="1" xfId="0" applyFont="1" applyFill="1" applyBorder="1" applyAlignment="1">
      <alignment horizontal="left" vertical="top" wrapText="1"/>
    </xf>
    <xf numFmtId="0" fontId="6" fillId="0" borderId="9" xfId="0" applyFont="1" applyBorder="1" applyAlignment="1">
      <alignment horizontal="center" vertical="center"/>
    </xf>
    <xf numFmtId="0" fontId="11" fillId="11" borderId="10" xfId="0" applyFont="1" applyFill="1" applyBorder="1" applyAlignment="1">
      <alignment horizontal="justify" vertical="top" wrapText="1"/>
    </xf>
    <xf numFmtId="0" fontId="11" fillId="11" borderId="20" xfId="0" applyFont="1" applyFill="1" applyBorder="1" applyAlignment="1">
      <alignment horizontal="justify" vertical="top" wrapText="1"/>
    </xf>
    <xf numFmtId="0" fontId="11" fillId="11" borderId="2" xfId="0" applyFont="1" applyFill="1" applyBorder="1" applyAlignment="1">
      <alignment horizontal="justify" vertical="top" wrapText="1"/>
    </xf>
    <xf numFmtId="0" fontId="9" fillId="11" borderId="2" xfId="0" applyFont="1" applyFill="1" applyBorder="1" applyAlignment="1">
      <alignment horizontal="justify" vertical="center" wrapText="1"/>
    </xf>
    <xf numFmtId="0" fontId="11" fillId="0" borderId="5"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20" xfId="0" applyFont="1" applyBorder="1" applyAlignment="1">
      <alignment horizontal="left" vertical="top" wrapText="1"/>
    </xf>
    <xf numFmtId="0" fontId="9" fillId="0" borderId="2" xfId="0" applyFont="1" applyBorder="1" applyAlignment="1">
      <alignment horizontal="left" vertical="top" wrapText="1"/>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5" xfId="0" applyNumberFormat="1" applyFont="1" applyBorder="1" applyAlignment="1">
      <alignment horizontal="justify" vertical="center" wrapText="1"/>
    </xf>
    <xf numFmtId="0" fontId="8" fillId="0" borderId="20" xfId="0" applyNumberFormat="1" applyFont="1" applyBorder="1" applyAlignment="1">
      <alignment horizontal="justify" vertical="center" wrapText="1"/>
    </xf>
    <xf numFmtId="0" fontId="8" fillId="0" borderId="2" xfId="0" applyNumberFormat="1" applyFont="1" applyBorder="1" applyAlignment="1">
      <alignment horizontal="justify" vertical="center" wrapText="1"/>
    </xf>
    <xf numFmtId="164" fontId="8" fillId="0" borderId="1" xfId="48" applyFont="1" applyBorder="1" applyAlignment="1">
      <alignment horizontal="center" vertical="center"/>
    </xf>
    <xf numFmtId="0" fontId="9" fillId="0" borderId="1" xfId="0" applyFont="1" applyBorder="1" applyAlignment="1">
      <alignment horizontal="center" vertical="center" wrapText="1"/>
    </xf>
    <xf numFmtId="0" fontId="11" fillId="6" borderId="1" xfId="0" applyFont="1" applyFill="1" applyBorder="1" applyAlignment="1">
      <alignment horizontal="left" vertical="center" wrapText="1"/>
    </xf>
    <xf numFmtId="0" fontId="6" fillId="0" borderId="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2" xfId="0" applyFont="1" applyBorder="1" applyAlignment="1">
      <alignment horizontal="justify" vertical="center" wrapText="1"/>
    </xf>
    <xf numFmtId="0" fontId="6" fillId="6" borderId="1" xfId="0" applyFont="1" applyFill="1" applyBorder="1" applyAlignment="1">
      <alignment horizontal="left" vertical="center"/>
    </xf>
    <xf numFmtId="0" fontId="6" fillId="0" borderId="14" xfId="0" applyFont="1" applyBorder="1" applyAlignment="1">
      <alignment horizontal="left" vertical="center"/>
    </xf>
    <xf numFmtId="0" fontId="9" fillId="0" borderId="1" xfId="0" applyFont="1" applyBorder="1" applyAlignment="1">
      <alignment horizontal="left" vertical="center"/>
    </xf>
    <xf numFmtId="0" fontId="6" fillId="6" borderId="32" xfId="0" applyFont="1" applyFill="1" applyBorder="1" applyAlignment="1">
      <alignment horizontal="left"/>
    </xf>
    <xf numFmtId="0" fontId="6" fillId="6" borderId="33" xfId="0" applyFont="1" applyFill="1" applyBorder="1" applyAlignment="1">
      <alignment horizontal="left"/>
    </xf>
    <xf numFmtId="0" fontId="6" fillId="6" borderId="46" xfId="0" applyFont="1" applyFill="1" applyBorder="1" applyAlignment="1">
      <alignment horizontal="left"/>
    </xf>
    <xf numFmtId="0" fontId="11" fillId="0" borderId="10" xfId="0" applyFont="1" applyBorder="1" applyAlignment="1">
      <alignment horizontal="justify" vertical="center" wrapText="1"/>
    </xf>
    <xf numFmtId="0" fontId="9" fillId="0" borderId="10" xfId="0" applyFont="1" applyBorder="1" applyAlignment="1">
      <alignment horizontal="justify" vertical="center"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62" xfId="0" applyBorder="1" applyAlignment="1">
      <alignment horizontal="center" vertical="top" wrapText="1"/>
    </xf>
    <xf numFmtId="0" fontId="18" fillId="0" borderId="35" xfId="0" applyFont="1" applyFill="1" applyBorder="1" applyAlignment="1">
      <alignment horizontal="justify" vertical="center" wrapText="1"/>
    </xf>
    <xf numFmtId="0" fontId="18" fillId="0" borderId="36" xfId="0" applyFont="1" applyFill="1" applyBorder="1" applyAlignment="1">
      <alignment horizontal="justify" vertical="center" wrapText="1"/>
    </xf>
    <xf numFmtId="0" fontId="0" fillId="0" borderId="61" xfId="0" applyBorder="1" applyAlignment="1">
      <alignment horizontal="center" vertical="center" wrapText="1"/>
    </xf>
    <xf numFmtId="0" fontId="0" fillId="0" borderId="36" xfId="0" applyBorder="1" applyAlignment="1">
      <alignment horizontal="center" vertical="center" wrapText="1"/>
    </xf>
    <xf numFmtId="0" fontId="0" fillId="0" borderId="57" xfId="0" applyBorder="1" applyAlignment="1">
      <alignment horizontal="center" vertical="center" wrapText="1"/>
    </xf>
    <xf numFmtId="0" fontId="20" fillId="10" borderId="63" xfId="0" applyFont="1" applyFill="1" applyBorder="1" applyAlignment="1">
      <alignment horizontal="left" vertical="center"/>
    </xf>
    <xf numFmtId="0" fontId="20" fillId="10" borderId="64" xfId="0" applyFont="1" applyFill="1" applyBorder="1" applyAlignment="1">
      <alignment horizontal="left" vertical="center"/>
    </xf>
    <xf numFmtId="0" fontId="20" fillId="10" borderId="14" xfId="0" applyFont="1" applyFill="1" applyBorder="1" applyAlignment="1">
      <alignment horizontal="left" vertical="center"/>
    </xf>
    <xf numFmtId="0" fontId="20" fillId="10" borderId="15" xfId="0" applyFont="1" applyFill="1" applyBorder="1" applyAlignment="1">
      <alignment horizontal="left" vertical="center"/>
    </xf>
    <xf numFmtId="0" fontId="7" fillId="0" borderId="0" xfId="0" applyFont="1" applyBorder="1" applyAlignment="1">
      <alignment horizontal="left"/>
    </xf>
    <xf numFmtId="0" fontId="17" fillId="10" borderId="39" xfId="0" applyFont="1" applyFill="1" applyBorder="1" applyAlignment="1">
      <alignment horizontal="center" vertical="center" wrapText="1"/>
    </xf>
    <xf numFmtId="0" fontId="17" fillId="10" borderId="60"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57" xfId="0" applyFont="1" applyFill="1" applyBorder="1" applyAlignment="1">
      <alignment horizontal="center" vertical="center" wrapText="1"/>
    </xf>
    <xf numFmtId="0" fontId="17" fillId="10" borderId="35" xfId="0" applyFont="1" applyFill="1" applyBorder="1" applyAlignment="1">
      <alignment horizontal="center" vertical="center"/>
    </xf>
    <xf numFmtId="0" fontId="17" fillId="10" borderId="57" xfId="0" applyFont="1" applyFill="1" applyBorder="1" applyAlignment="1">
      <alignment horizontal="center" vertical="center"/>
    </xf>
    <xf numFmtId="0" fontId="17" fillId="10" borderId="13"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0" fillId="0" borderId="18" xfId="0" applyBorder="1" applyAlignment="1">
      <alignment horizontal="justify" vertical="center" wrapText="1"/>
    </xf>
    <xf numFmtId="0" fontId="0" fillId="0" borderId="14" xfId="0" applyBorder="1" applyAlignment="1">
      <alignment horizontal="justify" vertical="center" wrapText="1"/>
    </xf>
    <xf numFmtId="0" fontId="0" fillId="0" borderId="1" xfId="0" applyBorder="1" applyAlignment="1">
      <alignment horizontal="justify" vertical="top" wrapText="1"/>
    </xf>
    <xf numFmtId="0" fontId="0" fillId="0" borderId="25" xfId="0" applyBorder="1" applyAlignment="1">
      <alignment horizontal="justify" vertical="center" wrapText="1"/>
    </xf>
    <xf numFmtId="0" fontId="0" fillId="0" borderId="40" xfId="0" applyBorder="1" applyAlignment="1">
      <alignment horizontal="justify" vertical="center" wrapText="1"/>
    </xf>
    <xf numFmtId="0" fontId="0" fillId="0" borderId="1" xfId="0" applyBorder="1" applyAlignment="1">
      <alignment horizontal="justify" vertical="center" wrapText="1"/>
    </xf>
    <xf numFmtId="0" fontId="0" fillId="0" borderId="15" xfId="0" applyBorder="1" applyAlignment="1">
      <alignment horizontal="justify" vertical="center" wrapText="1"/>
    </xf>
    <xf numFmtId="0" fontId="0" fillId="0" borderId="17" xfId="0" applyBorder="1" applyAlignment="1">
      <alignment horizontal="center"/>
    </xf>
    <xf numFmtId="0" fontId="0" fillId="0" borderId="18" xfId="0" applyBorder="1" applyAlignment="1">
      <alignment horizont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40" xfId="0" applyBorder="1" applyAlignment="1">
      <alignment horizontal="center" vertical="center" wrapText="1"/>
    </xf>
    <xf numFmtId="0" fontId="18" fillId="0" borderId="1" xfId="0" applyFont="1" applyFill="1" applyBorder="1" applyAlignment="1">
      <alignment horizontal="justify" vertical="center" wrapText="1"/>
    </xf>
    <xf numFmtId="0" fontId="0" fillId="0" borderId="22" xfId="0" applyBorder="1" applyAlignment="1">
      <alignment horizontal="center"/>
    </xf>
    <xf numFmtId="0" fontId="0" fillId="0" borderId="24" xfId="0" applyBorder="1" applyAlignment="1">
      <alignment horizontal="center"/>
    </xf>
    <xf numFmtId="0" fontId="0" fillId="0" borderId="36" xfId="0" applyBorder="1" applyAlignment="1">
      <alignment horizontal="justify" vertical="center" wrapText="1"/>
    </xf>
    <xf numFmtId="0" fontId="0" fillId="0" borderId="57" xfId="0" applyBorder="1" applyAlignment="1">
      <alignment horizontal="justify" vertical="center" wrapText="1"/>
    </xf>
    <xf numFmtId="0" fontId="20" fillId="10" borderId="58" xfId="0" applyFont="1" applyFill="1" applyBorder="1" applyAlignment="1">
      <alignment horizontal="left" vertical="center"/>
    </xf>
    <xf numFmtId="0" fontId="20" fillId="10" borderId="59" xfId="0" applyFont="1" applyFill="1" applyBorder="1" applyAlignment="1">
      <alignment horizontal="left" vertical="center"/>
    </xf>
    <xf numFmtId="0" fontId="21" fillId="0" borderId="31" xfId="0" applyFont="1" applyBorder="1" applyAlignment="1">
      <alignment horizontal="left" vertical="center"/>
    </xf>
    <xf numFmtId="0" fontId="17" fillId="10" borderId="11"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12" xfId="0" applyFont="1" applyFill="1" applyBorder="1" applyAlignment="1">
      <alignment horizontal="center" vertical="center"/>
    </xf>
    <xf numFmtId="0" fontId="17" fillId="10" borderId="1" xfId="0" applyFont="1" applyFill="1" applyBorder="1" applyAlignment="1">
      <alignment horizontal="center" vertical="center"/>
    </xf>
    <xf numFmtId="0" fontId="0" fillId="0" borderId="9" xfId="0" applyBorder="1" applyAlignment="1">
      <alignment horizontal="justify" vertical="center" wrapText="1"/>
    </xf>
    <xf numFmtId="0" fontId="0" fillId="0" borderId="24"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5" xfId="0" applyBorder="1" applyAlignment="1">
      <alignment horizontal="center" vertical="center" wrapText="1"/>
    </xf>
    <xf numFmtId="0" fontId="0" fillId="0" borderId="5" xfId="0" applyBorder="1" applyAlignment="1">
      <alignment horizontal="justify" vertical="center" wrapText="1"/>
    </xf>
    <xf numFmtId="0" fontId="0" fillId="0" borderId="20" xfId="0" applyBorder="1" applyAlignment="1">
      <alignment horizontal="justify" vertical="center" wrapText="1"/>
    </xf>
    <xf numFmtId="0" fontId="0" fillId="0" borderId="7" xfId="0" applyBorder="1" applyAlignment="1">
      <alignment horizontal="justify" vertical="center" wrapText="1"/>
    </xf>
    <xf numFmtId="0" fontId="0" fillId="0" borderId="21" xfId="0" applyBorder="1" applyAlignment="1">
      <alignment horizontal="justify" vertical="center" wrapText="1"/>
    </xf>
    <xf numFmtId="0" fontId="0" fillId="0" borderId="4" xfId="0" applyBorder="1" applyAlignment="1">
      <alignment horizontal="justify" vertical="center" wrapText="1"/>
    </xf>
    <xf numFmtId="0" fontId="0" fillId="0" borderId="36" xfId="0" applyBorder="1" applyAlignment="1">
      <alignment horizontal="justify" vertical="top" wrapText="1"/>
    </xf>
    <xf numFmtId="0" fontId="7" fillId="0" borderId="31" xfId="0" applyFont="1" applyBorder="1" applyAlignment="1">
      <alignment horizontal="left" vertical="center"/>
    </xf>
    <xf numFmtId="0" fontId="19" fillId="10" borderId="54" xfId="0" applyFont="1" applyFill="1" applyBorder="1" applyAlignment="1">
      <alignment horizontal="left" vertical="center"/>
    </xf>
    <xf numFmtId="0" fontId="19" fillId="10" borderId="55" xfId="0" applyFont="1" applyFill="1" applyBorder="1" applyAlignment="1">
      <alignment horizontal="left" vertical="center"/>
    </xf>
    <xf numFmtId="0" fontId="7" fillId="0" borderId="31" xfId="0" applyFont="1" applyBorder="1" applyAlignment="1">
      <alignment horizontal="left"/>
    </xf>
    <xf numFmtId="0" fontId="0" fillId="0" borderId="18" xfId="0" applyBorder="1" applyAlignment="1">
      <alignment horizontal="center" vertical="top" wrapText="1"/>
    </xf>
    <xf numFmtId="0" fontId="0" fillId="0" borderId="1" xfId="0" applyBorder="1" applyAlignment="1">
      <alignment horizontal="left" vertical="top" wrapText="1"/>
    </xf>
    <xf numFmtId="0" fontId="1" fillId="0" borderId="0" xfId="0" applyFont="1" applyAlignment="1">
      <alignment horizontal="center"/>
    </xf>
    <xf numFmtId="0" fontId="0" fillId="2" borderId="18" xfId="0" applyFill="1" applyBorder="1" applyAlignment="1">
      <alignment horizontal="center" vertical="top" wrapText="1"/>
    </xf>
    <xf numFmtId="0" fontId="0" fillId="2" borderId="1" xfId="0" applyFill="1" applyBorder="1" applyAlignment="1">
      <alignment horizontal="justify" vertical="top" wrapText="1"/>
    </xf>
    <xf numFmtId="0" fontId="18" fillId="2" borderId="1" xfId="0" applyFont="1" applyFill="1" applyBorder="1" applyAlignment="1">
      <alignment vertical="top" wrapText="1"/>
    </xf>
    <xf numFmtId="4" fontId="0" fillId="2" borderId="1" xfId="0" applyNumberFormat="1" applyFill="1" applyBorder="1" applyAlignment="1">
      <alignment vertical="center"/>
    </xf>
    <xf numFmtId="0" fontId="0" fillId="2" borderId="19" xfId="0" applyFill="1" applyBorder="1" applyAlignment="1">
      <alignment horizontal="justify" vertical="center" wrapText="1"/>
    </xf>
    <xf numFmtId="0" fontId="18" fillId="2" borderId="1" xfId="0" applyFont="1" applyFill="1" applyBorder="1" applyAlignment="1">
      <alignment horizontal="justify" vertical="top" wrapText="1"/>
    </xf>
    <xf numFmtId="0" fontId="0" fillId="2" borderId="37" xfId="0" applyFill="1" applyBorder="1" applyAlignment="1">
      <alignment horizontal="justify" vertical="center" wrapText="1"/>
    </xf>
    <xf numFmtId="0" fontId="0" fillId="2" borderId="0" xfId="0" applyFill="1"/>
    <xf numFmtId="0" fontId="0" fillId="2" borderId="5" xfId="0" applyFill="1" applyBorder="1" applyAlignment="1">
      <alignment horizontal="center" vertical="center" wrapText="1"/>
    </xf>
    <xf numFmtId="0" fontId="18" fillId="2" borderId="29" xfId="0" applyFont="1" applyFill="1" applyBorder="1" applyAlignment="1">
      <alignment horizontal="justify" vertical="center" wrapText="1"/>
    </xf>
    <xf numFmtId="0" fontId="0" fillId="2" borderId="20" xfId="0" applyFill="1" applyBorder="1" applyAlignment="1">
      <alignment horizontal="center" vertical="center" wrapText="1"/>
    </xf>
    <xf numFmtId="0" fontId="0" fillId="2" borderId="2" xfId="0" applyFill="1" applyBorder="1" applyAlignment="1">
      <alignment horizontal="center" vertical="center" wrapText="1"/>
    </xf>
  </cellXfs>
  <cellStyles count="50">
    <cellStyle name="Euro" xfId="5"/>
    <cellStyle name="Euro 10" xfId="6"/>
    <cellStyle name="Euro 11" xfId="7"/>
    <cellStyle name="Euro 12" xfId="8"/>
    <cellStyle name="Euro 13" xfId="9"/>
    <cellStyle name="Euro 14" xfId="10"/>
    <cellStyle name="Euro 2" xfId="11"/>
    <cellStyle name="Euro 3" xfId="12"/>
    <cellStyle name="Euro 4" xfId="13"/>
    <cellStyle name="Euro 5" xfId="14"/>
    <cellStyle name="Euro 6" xfId="15"/>
    <cellStyle name="Euro 7" xfId="16"/>
    <cellStyle name="Euro 8" xfId="17"/>
    <cellStyle name="Euro 9" xfId="18"/>
    <cellStyle name="Millares" xfId="49" builtinId="3"/>
    <cellStyle name="Millares [0] 2" xfId="19"/>
    <cellStyle name="Millares [0] 3" xfId="20"/>
    <cellStyle name="Millares 2" xfId="21"/>
    <cellStyle name="Millares 2 2" xfId="45"/>
    <cellStyle name="Millares 3" xfId="22"/>
    <cellStyle name="Millares 4" xfId="23"/>
    <cellStyle name="Millares 4 2" xfId="24"/>
    <cellStyle name="Millares 5" xfId="25"/>
    <cellStyle name="Millares 6" xfId="46"/>
    <cellStyle name="Millares 7" xfId="47"/>
    <cellStyle name="Millares 8" xfId="48"/>
    <cellStyle name="Moneda [0] 2" xfId="26"/>
    <cellStyle name="Normal" xfId="0" builtinId="0"/>
    <cellStyle name="Normal 10" xfId="3"/>
    <cellStyle name="Normal 10 2" xfId="27"/>
    <cellStyle name="Normal 11" xfId="28"/>
    <cellStyle name="Normal 12" xfId="29"/>
    <cellStyle name="Normal 13" xfId="30"/>
    <cellStyle name="Normal 14" xfId="4"/>
    <cellStyle name="Normal 2" xfId="1"/>
    <cellStyle name="Normal 2 2" xfId="2"/>
    <cellStyle name="Normal 2 2 2" xfId="31"/>
    <cellStyle name="Normal 2 3" xfId="32"/>
    <cellStyle name="Normal 2 3 2" xfId="33"/>
    <cellStyle name="Normal 3" xfId="34"/>
    <cellStyle name="Normal 3 2" xfId="44"/>
    <cellStyle name="Normal 4" xfId="35"/>
    <cellStyle name="Normal 5" xfId="36"/>
    <cellStyle name="Normal 5 2" xfId="37"/>
    <cellStyle name="Normal 6" xfId="38"/>
    <cellStyle name="Normal 7" xfId="39"/>
    <cellStyle name="Normal 8" xfId="40"/>
    <cellStyle name="Normal 9" xfId="41"/>
    <cellStyle name="Porcentual 2" xfId="42"/>
    <cellStyle name="Porcentual 2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647700</xdr:colOff>
      <xdr:row>49</xdr:row>
      <xdr:rowOff>0</xdr:rowOff>
    </xdr:from>
    <xdr:ext cx="184731" cy="264560"/>
    <xdr:sp macro="" textlink="">
      <xdr:nvSpPr>
        <xdr:cNvPr id="2" name="1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 name="3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5"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6"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7"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8"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5"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6"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7"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8"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2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5"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6" name="2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7"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8"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3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5"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6"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7"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8"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4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5" name="103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6" name="2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7" name="106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8" name="2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5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5"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6"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7"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8"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69"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0"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1"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2"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3"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4" name="5 CuadroTexto" hidden="1"/>
        <xdr:cNvSpPr txBox="1"/>
      </xdr:nvSpPr>
      <xdr:spPr>
        <a:xfrm>
          <a:off x="647700" y="1140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5" name="7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6" name="77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8"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79"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0"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1"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8"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89"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0"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1"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8"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99"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0"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1"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8"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09" name="2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0"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1"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8"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19"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0"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1"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8" name="162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29" name="2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0" name="164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1" name="2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8"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39"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0"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1"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2"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3"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4"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5"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6"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49</xdr:row>
      <xdr:rowOff>0</xdr:rowOff>
    </xdr:from>
    <xdr:ext cx="184731" cy="264560"/>
    <xdr:sp macro="" textlink="">
      <xdr:nvSpPr>
        <xdr:cNvPr id="147" name="5 CuadroTexto" hidden="1"/>
        <xdr:cNvSpPr txBox="1"/>
      </xdr:nvSpPr>
      <xdr:spPr>
        <a:xfrm>
          <a:off x="647700"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48" name="182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49" name="183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1"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2"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3"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4"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5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1"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2"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3"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4"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6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1"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2"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3"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4"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7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1"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2" name="2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3"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4"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8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1"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2"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3"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4"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19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1" name="23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2" name="2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3" name="237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4" name="2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0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1"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2"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3"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4"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5"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6"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7"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8"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19"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50</xdr:row>
      <xdr:rowOff>0</xdr:rowOff>
    </xdr:from>
    <xdr:ext cx="184731" cy="264560"/>
    <xdr:sp macro="" textlink="">
      <xdr:nvSpPr>
        <xdr:cNvPr id="220" name="5 CuadroTexto" hidden="1"/>
        <xdr:cNvSpPr txBox="1"/>
      </xdr:nvSpPr>
      <xdr:spPr>
        <a:xfrm>
          <a:off x="6477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2</xdr:col>
      <xdr:colOff>647700</xdr:colOff>
      <xdr:row>41</xdr:row>
      <xdr:rowOff>0</xdr:rowOff>
    </xdr:from>
    <xdr:ext cx="184731" cy="264560"/>
    <xdr:sp macro="" textlink="">
      <xdr:nvSpPr>
        <xdr:cNvPr id="221" name="220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2" name="221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4"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5" name="224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6"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7"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2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4"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5"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6"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7"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3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4"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5"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6"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7"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4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4"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5" name="2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6"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7"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5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4"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5"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6"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7"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6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4" name="273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5" name="2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6" name="27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7" name="2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7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4"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5"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6"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7"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8"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89"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90"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91"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92"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41</xdr:row>
      <xdr:rowOff>0</xdr:rowOff>
    </xdr:from>
    <xdr:ext cx="184731" cy="264560"/>
    <xdr:sp macro="" textlink="">
      <xdr:nvSpPr>
        <xdr:cNvPr id="293" name="5 CuadroTexto" hidden="1"/>
        <xdr:cNvSpPr txBox="1"/>
      </xdr:nvSpPr>
      <xdr:spPr>
        <a:xfrm>
          <a:off x="6353175"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294" name="293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295" name="294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29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297"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298" name="297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299"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0"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7"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8"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09"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0"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7"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8"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19"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0"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7"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8" name="2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29"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0"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7"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8"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39"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0"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7" name="346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8" name="2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49" name="348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0" name="2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7"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8"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59"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0"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1"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2"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3"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4"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5"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647700</xdr:colOff>
      <xdr:row>41</xdr:row>
      <xdr:rowOff>0</xdr:rowOff>
    </xdr:from>
    <xdr:ext cx="184731" cy="264560"/>
    <xdr:sp macro="" textlink="">
      <xdr:nvSpPr>
        <xdr:cNvPr id="366" name="5 CuadroTexto" hidden="1"/>
        <xdr:cNvSpPr txBox="1"/>
      </xdr:nvSpPr>
      <xdr:spPr>
        <a:xfrm>
          <a:off x="46577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67" name="366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68" name="367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6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0"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1" name="370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2"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3"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7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0"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1"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2"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3"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8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0"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1"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2"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3"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39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0"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1" name="2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2"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3"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0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0"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1"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2"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3"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1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0" name="419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1" name="2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2" name="421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3" name="2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2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0"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1"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2"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3"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4"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5"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6"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7"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8"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647700</xdr:colOff>
      <xdr:row>41</xdr:row>
      <xdr:rowOff>0</xdr:rowOff>
    </xdr:from>
    <xdr:ext cx="184731" cy="264560"/>
    <xdr:sp macro="" textlink="">
      <xdr:nvSpPr>
        <xdr:cNvPr id="439" name="5 CuadroTexto" hidden="1"/>
        <xdr:cNvSpPr txBox="1"/>
      </xdr:nvSpPr>
      <xdr:spPr>
        <a:xfrm>
          <a:off x="635317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0" name="439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1" name="440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3"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4" name="443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5"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6"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4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3"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4"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5"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6"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5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3"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4"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5"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6"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6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3"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4" name="2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5"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6"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7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3"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4"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5"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6"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8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3" name="492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4" name="2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5" name="494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6" name="2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49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3"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4"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5"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6"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7"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8"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09"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10"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11"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647700</xdr:colOff>
      <xdr:row>40</xdr:row>
      <xdr:rowOff>0</xdr:rowOff>
    </xdr:from>
    <xdr:ext cx="184731" cy="264560"/>
    <xdr:sp macro="" textlink="">
      <xdr:nvSpPr>
        <xdr:cNvPr id="512" name="5 CuadroTexto" hidden="1"/>
        <xdr:cNvSpPr txBox="1"/>
      </xdr:nvSpPr>
      <xdr:spPr>
        <a:xfrm>
          <a:off x="375285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xdr:row>
      <xdr:rowOff>0</xdr:rowOff>
    </xdr:from>
    <xdr:ext cx="184731" cy="264560"/>
    <xdr:sp macro="" textlink="">
      <xdr:nvSpPr>
        <xdr:cNvPr id="513" name="512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4" name="3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6"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7" name="516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8"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9"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6"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7"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8"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9"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6"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7"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8"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9"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6"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7" name="2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8"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9"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6"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7"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8"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9"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6" name="103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7" name="2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8" name="106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9" name="2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6"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7"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8"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9"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0"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1"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2"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3"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4"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5" name="5 CuadroTexto" hidden="1"/>
        <xdr:cNvSpPr txBox="1"/>
      </xdr:nvSpPr>
      <xdr:spPr>
        <a:xfrm>
          <a:off x="64770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2"/>
  <sheetViews>
    <sheetView view="pageBreakPreview" topLeftCell="A40" zoomScaleNormal="90" zoomScaleSheetLayoutView="100" workbookViewId="0">
      <selection activeCell="A40" sqref="A40:B40"/>
    </sheetView>
  </sheetViews>
  <sheetFormatPr baseColWidth="10" defaultRowHeight="15" x14ac:dyDescent="0.25"/>
  <cols>
    <col min="1" max="1" width="41.5703125" customWidth="1"/>
    <col min="2" max="2" width="18.7109375" customWidth="1"/>
    <col min="3" max="3" width="14.7109375" customWidth="1"/>
    <col min="4" max="4" width="26.42578125" customWidth="1"/>
    <col min="5" max="5" width="19" customWidth="1"/>
    <col min="6" max="6" width="14" customWidth="1"/>
    <col min="7" max="11" width="11.85546875" customWidth="1"/>
    <col min="12" max="12" width="15.710937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284" t="s">
        <v>456</v>
      </c>
      <c r="B1" s="284" t="s">
        <v>455</v>
      </c>
      <c r="C1" s="284"/>
      <c r="D1" s="279"/>
      <c r="E1" s="279"/>
      <c r="F1" s="279"/>
      <c r="G1" s="279"/>
      <c r="H1" s="279"/>
      <c r="I1" s="279"/>
      <c r="J1" s="279"/>
      <c r="K1" s="279"/>
      <c r="L1" s="279"/>
      <c r="M1" s="279"/>
      <c r="N1" s="279"/>
      <c r="O1" s="279"/>
      <c r="P1" s="279"/>
      <c r="Q1" s="279"/>
      <c r="R1" s="279"/>
    </row>
    <row r="2" spans="1:18" s="82" customFormat="1" ht="24.95" customHeight="1" x14ac:dyDescent="0.25">
      <c r="A2" s="284" t="s">
        <v>454</v>
      </c>
      <c r="B2" s="284" t="s">
        <v>455</v>
      </c>
      <c r="C2" s="284"/>
      <c r="D2" s="284"/>
      <c r="E2" s="279"/>
      <c r="F2" s="279"/>
      <c r="G2" s="279"/>
      <c r="H2" s="279"/>
      <c r="I2" s="279"/>
      <c r="J2" s="279"/>
      <c r="K2" s="279"/>
      <c r="L2" s="279"/>
      <c r="M2" s="279"/>
      <c r="N2" s="279"/>
      <c r="O2" s="279"/>
      <c r="P2" s="279"/>
      <c r="Q2" s="279"/>
      <c r="R2" s="279"/>
    </row>
    <row r="3" spans="1:18" s="82" customFormat="1" ht="24.95" customHeight="1" x14ac:dyDescent="0.25">
      <c r="A3" s="282" t="s">
        <v>454</v>
      </c>
      <c r="B3" s="282" t="s">
        <v>453</v>
      </c>
      <c r="C3" s="282"/>
      <c r="D3" s="282"/>
      <c r="E3" s="279"/>
      <c r="F3" s="279"/>
      <c r="G3" s="282"/>
      <c r="H3" s="282"/>
      <c r="I3" s="282"/>
      <c r="J3" s="279"/>
      <c r="K3" s="279"/>
      <c r="L3" s="279"/>
      <c r="M3" s="279"/>
      <c r="N3" s="279"/>
      <c r="O3" s="279"/>
      <c r="P3" s="279"/>
      <c r="Q3" s="279"/>
      <c r="R3" s="279"/>
    </row>
    <row r="4" spans="1:18" s="82" customFormat="1" ht="24.95" customHeight="1" x14ac:dyDescent="0.25">
      <c r="A4" s="282" t="s">
        <v>229</v>
      </c>
      <c r="B4" s="282" t="s">
        <v>452</v>
      </c>
      <c r="C4" s="282"/>
      <c r="D4" s="282"/>
      <c r="E4" s="279"/>
      <c r="F4" s="279"/>
      <c r="G4" s="282"/>
      <c r="H4" s="282"/>
      <c r="I4" s="282"/>
      <c r="J4" s="279"/>
      <c r="K4" s="279"/>
      <c r="L4" s="279"/>
      <c r="M4" s="279"/>
      <c r="N4" s="279"/>
      <c r="O4" s="279"/>
      <c r="P4" s="279"/>
      <c r="Q4" s="279"/>
      <c r="R4" s="279"/>
    </row>
    <row r="5" spans="1:18" s="82" customFormat="1" ht="35.1" customHeight="1" x14ac:dyDescent="0.25">
      <c r="A5" s="282" t="s">
        <v>230</v>
      </c>
      <c r="B5" s="282" t="s">
        <v>451</v>
      </c>
      <c r="C5" s="282"/>
      <c r="D5" s="282"/>
      <c r="E5" s="279"/>
      <c r="F5" s="279"/>
      <c r="G5" s="282"/>
      <c r="H5" s="282"/>
      <c r="I5" s="282"/>
      <c r="J5" s="279"/>
      <c r="K5" s="279"/>
      <c r="L5" s="279"/>
      <c r="M5" s="279"/>
      <c r="N5" s="279"/>
      <c r="O5" s="279"/>
      <c r="P5" s="279"/>
      <c r="Q5" s="279"/>
      <c r="R5" s="279"/>
    </row>
    <row r="6" spans="1:18" s="82" customFormat="1" ht="35.1" customHeight="1" x14ac:dyDescent="0.25">
      <c r="A6" s="282" t="s">
        <v>228</v>
      </c>
      <c r="B6" s="370" t="s">
        <v>450</v>
      </c>
      <c r="C6" s="370"/>
      <c r="D6" s="370"/>
      <c r="E6" s="279"/>
      <c r="F6" s="279"/>
      <c r="G6" s="370"/>
      <c r="H6" s="370"/>
      <c r="I6" s="370"/>
      <c r="J6" s="279"/>
      <c r="K6" s="279"/>
      <c r="L6" s="279"/>
      <c r="M6" s="279"/>
      <c r="N6" s="279"/>
      <c r="O6" s="279"/>
      <c r="P6" s="279"/>
      <c r="Q6" s="279"/>
      <c r="R6" s="279"/>
    </row>
    <row r="7" spans="1:18" s="82" customFormat="1" ht="35.1" customHeight="1" x14ac:dyDescent="0.25">
      <c r="A7" s="282" t="s">
        <v>227</v>
      </c>
      <c r="B7" s="370" t="s">
        <v>449</v>
      </c>
      <c r="C7" s="370"/>
      <c r="D7" s="370"/>
      <c r="E7" s="279"/>
      <c r="F7" s="279"/>
      <c r="G7" s="370"/>
      <c r="H7" s="370"/>
      <c r="I7" s="370"/>
      <c r="J7" s="279"/>
      <c r="K7" s="279"/>
      <c r="L7" s="279"/>
      <c r="M7" s="279"/>
      <c r="N7" s="279"/>
      <c r="O7" s="279"/>
      <c r="P7" s="279"/>
      <c r="Q7" s="279"/>
      <c r="R7" s="279"/>
    </row>
    <row r="8" spans="1:18" s="82" customFormat="1" ht="24.95" customHeight="1" x14ac:dyDescent="0.25">
      <c r="A8" s="371" t="s">
        <v>495</v>
      </c>
      <c r="B8" s="371"/>
      <c r="C8" s="371"/>
      <c r="D8" s="283"/>
      <c r="E8" s="279"/>
      <c r="F8" s="279"/>
      <c r="G8" s="283"/>
      <c r="H8" s="283"/>
      <c r="I8" s="283"/>
      <c r="J8" s="279"/>
      <c r="K8" s="279"/>
      <c r="L8" s="279"/>
      <c r="M8" s="279"/>
      <c r="N8" s="279"/>
      <c r="O8" s="279"/>
      <c r="P8" s="279"/>
      <c r="Q8" s="279"/>
      <c r="R8" s="279"/>
    </row>
    <row r="9" spans="1:18" s="82" customFormat="1" ht="24.95" customHeight="1" x14ac:dyDescent="0.25">
      <c r="A9" s="282" t="s">
        <v>494</v>
      </c>
      <c r="B9" s="282"/>
      <c r="C9" s="283"/>
      <c r="D9" s="283"/>
      <c r="E9" s="279"/>
      <c r="F9" s="279"/>
      <c r="G9" s="283"/>
      <c r="H9" s="283"/>
      <c r="I9" s="283"/>
      <c r="J9" s="279"/>
      <c r="K9" s="279"/>
      <c r="L9" s="279"/>
      <c r="M9" s="279"/>
      <c r="N9" s="279"/>
      <c r="O9" s="279"/>
      <c r="P9" s="279"/>
      <c r="Q9" s="279"/>
      <c r="R9" s="279"/>
    </row>
    <row r="10" spans="1:18" s="82" customFormat="1" ht="15.75" x14ac:dyDescent="0.25">
      <c r="A10" s="283"/>
      <c r="B10" s="283"/>
      <c r="C10" s="283"/>
      <c r="D10" s="283"/>
      <c r="E10" s="283"/>
      <c r="F10" s="283"/>
      <c r="G10" s="283"/>
      <c r="H10" s="280"/>
      <c r="I10" s="280"/>
      <c r="J10" s="280"/>
      <c r="K10" s="280"/>
      <c r="L10" s="280"/>
      <c r="M10" s="279"/>
      <c r="N10" s="279"/>
      <c r="O10" s="279"/>
      <c r="P10" s="279"/>
      <c r="Q10" s="279"/>
      <c r="R10" s="279"/>
    </row>
    <row r="11" spans="1:18" s="83" customFormat="1" ht="29.25" customHeight="1" thickBot="1" x14ac:dyDescent="0.35">
      <c r="A11" s="372" t="s">
        <v>231</v>
      </c>
      <c r="B11" s="372"/>
      <c r="C11" s="372"/>
      <c r="D11" s="372"/>
      <c r="E11" s="372"/>
      <c r="F11" s="372"/>
      <c r="G11" s="372"/>
      <c r="H11" s="372"/>
      <c r="I11" s="372"/>
      <c r="J11" s="372"/>
      <c r="K11" s="372"/>
      <c r="L11" s="372"/>
      <c r="M11" s="372"/>
      <c r="N11" s="372"/>
      <c r="O11" s="372"/>
      <c r="P11" s="372"/>
      <c r="Q11" s="372"/>
      <c r="R11" s="372"/>
    </row>
    <row r="12" spans="1:18" s="1" customFormat="1" ht="16.5" thickTop="1" x14ac:dyDescent="0.25">
      <c r="A12" s="369" t="s">
        <v>232</v>
      </c>
      <c r="B12" s="364" t="s">
        <v>446</v>
      </c>
      <c r="C12" s="364"/>
      <c r="D12" s="346" t="s">
        <v>445</v>
      </c>
      <c r="E12" s="346" t="s">
        <v>233</v>
      </c>
      <c r="F12" s="346" t="s">
        <v>444</v>
      </c>
      <c r="G12" s="346" t="s">
        <v>443</v>
      </c>
      <c r="H12" s="346" t="s">
        <v>442</v>
      </c>
      <c r="I12" s="346"/>
      <c r="J12" s="346"/>
      <c r="K12" s="346"/>
      <c r="L12" s="364" t="s">
        <v>3</v>
      </c>
      <c r="M12" s="364" t="s">
        <v>4</v>
      </c>
      <c r="N12" s="364"/>
      <c r="O12" s="364"/>
      <c r="P12" s="364"/>
      <c r="Q12" s="364"/>
      <c r="R12" s="365"/>
    </row>
    <row r="13" spans="1:18" s="1" customFormat="1" ht="16.5" thickBot="1" x14ac:dyDescent="0.3">
      <c r="A13" s="358"/>
      <c r="B13" s="359"/>
      <c r="C13" s="359"/>
      <c r="D13" s="347"/>
      <c r="E13" s="347"/>
      <c r="F13" s="347"/>
      <c r="G13" s="347"/>
      <c r="H13" s="266" t="s">
        <v>0</v>
      </c>
      <c r="I13" s="266" t="s">
        <v>1</v>
      </c>
      <c r="J13" s="266" t="s">
        <v>234</v>
      </c>
      <c r="K13" s="266" t="s">
        <v>2</v>
      </c>
      <c r="L13" s="359"/>
      <c r="M13" s="359"/>
      <c r="N13" s="359"/>
      <c r="O13" s="359"/>
      <c r="P13" s="359"/>
      <c r="Q13" s="359"/>
      <c r="R13" s="366"/>
    </row>
    <row r="14" spans="1:18" s="82" customFormat="1" ht="105.75" customHeight="1" thickTop="1" thickBot="1" x14ac:dyDescent="0.3">
      <c r="A14" s="335" t="s">
        <v>493</v>
      </c>
      <c r="B14" s="354" t="s">
        <v>492</v>
      </c>
      <c r="C14" s="355"/>
      <c r="D14" s="276" t="s">
        <v>491</v>
      </c>
      <c r="E14" s="276" t="s">
        <v>490</v>
      </c>
      <c r="F14" s="276">
        <v>1</v>
      </c>
      <c r="G14" s="276">
        <v>1</v>
      </c>
      <c r="H14" s="275"/>
      <c r="I14" s="275"/>
      <c r="J14" s="275"/>
      <c r="K14" s="274">
        <v>1</v>
      </c>
      <c r="L14" s="273"/>
      <c r="M14" s="356"/>
      <c r="N14" s="356"/>
      <c r="O14" s="356"/>
      <c r="P14" s="356"/>
      <c r="Q14" s="356"/>
      <c r="R14" s="357"/>
    </row>
    <row r="15" spans="1:18" s="83" customFormat="1" ht="18" thickTop="1" x14ac:dyDescent="0.3">
      <c r="A15" s="269" t="s">
        <v>235</v>
      </c>
      <c r="B15" s="268"/>
      <c r="C15" s="268"/>
      <c r="D15" s="268"/>
      <c r="E15" s="268"/>
      <c r="F15" s="268"/>
      <c r="G15" s="268"/>
      <c r="H15" s="268"/>
      <c r="I15" s="268"/>
      <c r="J15" s="268"/>
      <c r="K15" s="268"/>
      <c r="L15" s="268"/>
      <c r="M15" s="268"/>
      <c r="N15" s="268"/>
      <c r="O15" s="268"/>
      <c r="P15" s="268"/>
      <c r="Q15" s="268"/>
      <c r="R15" s="267"/>
    </row>
    <row r="16" spans="1:18" s="1" customFormat="1" ht="15.75" x14ac:dyDescent="0.25">
      <c r="A16" s="358" t="s">
        <v>236</v>
      </c>
      <c r="B16" s="359"/>
      <c r="C16" s="347" t="s">
        <v>434</v>
      </c>
      <c r="D16" s="347" t="s">
        <v>5</v>
      </c>
      <c r="E16" s="347"/>
      <c r="F16" s="347"/>
      <c r="G16" s="347"/>
      <c r="H16" s="347" t="s">
        <v>237</v>
      </c>
      <c r="I16" s="347"/>
      <c r="J16" s="347"/>
      <c r="K16" s="347"/>
      <c r="L16" s="359" t="s">
        <v>238</v>
      </c>
      <c r="M16" s="347" t="s">
        <v>239</v>
      </c>
      <c r="N16" s="347"/>
      <c r="O16" s="347"/>
      <c r="P16" s="347"/>
      <c r="Q16" s="347"/>
      <c r="R16" s="363"/>
    </row>
    <row r="17" spans="1:19" s="1" customFormat="1" ht="45.75" customHeight="1" thickBot="1" x14ac:dyDescent="0.3">
      <c r="A17" s="358"/>
      <c r="B17" s="359"/>
      <c r="C17" s="347"/>
      <c r="D17" s="266" t="s">
        <v>240</v>
      </c>
      <c r="E17" s="266" t="s">
        <v>6</v>
      </c>
      <c r="F17" s="266" t="s">
        <v>241</v>
      </c>
      <c r="G17" s="266" t="s">
        <v>7</v>
      </c>
      <c r="H17" s="266" t="s">
        <v>0</v>
      </c>
      <c r="I17" s="266" t="s">
        <v>1</v>
      </c>
      <c r="J17" s="266" t="s">
        <v>234</v>
      </c>
      <c r="K17" s="266" t="s">
        <v>2</v>
      </c>
      <c r="L17" s="359"/>
      <c r="M17" s="265" t="s">
        <v>8</v>
      </c>
      <c r="N17" s="265" t="s">
        <v>9</v>
      </c>
      <c r="O17" s="265" t="s">
        <v>10</v>
      </c>
      <c r="P17" s="265" t="s">
        <v>11</v>
      </c>
      <c r="Q17" s="265" t="s">
        <v>12</v>
      </c>
      <c r="R17" s="264" t="s">
        <v>13</v>
      </c>
    </row>
    <row r="18" spans="1:19" s="1" customFormat="1" ht="34.5" customHeight="1" thickTop="1" x14ac:dyDescent="0.25">
      <c r="A18" s="338" t="s">
        <v>489</v>
      </c>
      <c r="B18" s="339"/>
      <c r="C18" s="348"/>
      <c r="D18" s="316" t="s">
        <v>488</v>
      </c>
      <c r="E18" s="325">
        <v>30</v>
      </c>
      <c r="F18" s="316"/>
      <c r="G18" s="325"/>
      <c r="H18" s="316"/>
      <c r="I18" s="325"/>
      <c r="J18" s="316"/>
      <c r="K18" s="325"/>
      <c r="L18" s="316"/>
      <c r="M18" s="325"/>
      <c r="N18" s="316"/>
      <c r="O18" s="325"/>
      <c r="P18" s="316"/>
      <c r="Q18" s="325"/>
      <c r="R18" s="316"/>
    </row>
    <row r="19" spans="1:19" s="1" customFormat="1" ht="34.5" customHeight="1" thickBot="1" x14ac:dyDescent="0.3">
      <c r="A19" s="340"/>
      <c r="B19" s="341"/>
      <c r="C19" s="349"/>
      <c r="D19" s="315"/>
      <c r="E19" s="312"/>
      <c r="F19" s="315"/>
      <c r="G19" s="317"/>
      <c r="H19" s="322"/>
      <c r="I19" s="317"/>
      <c r="J19" s="315"/>
      <c r="K19" s="312"/>
      <c r="L19" s="315"/>
      <c r="M19" s="312"/>
      <c r="N19" s="315"/>
      <c r="O19" s="312"/>
      <c r="P19" s="315"/>
      <c r="Q19" s="312"/>
      <c r="R19" s="315"/>
    </row>
    <row r="20" spans="1:19" s="1" customFormat="1" ht="34.5" customHeight="1" thickTop="1" x14ac:dyDescent="0.25">
      <c r="A20" s="338" t="s">
        <v>487</v>
      </c>
      <c r="B20" s="375"/>
      <c r="C20" s="373"/>
      <c r="D20" s="316"/>
      <c r="E20" s="325"/>
      <c r="F20" s="334"/>
      <c r="G20" s="331"/>
      <c r="H20" s="331"/>
      <c r="I20" s="331"/>
      <c r="J20" s="333"/>
      <c r="K20" s="325"/>
      <c r="L20" s="324"/>
      <c r="M20" s="348"/>
      <c r="N20" s="378"/>
      <c r="O20" s="373"/>
      <c r="P20" s="316"/>
      <c r="Q20" s="325"/>
      <c r="R20" s="324"/>
    </row>
    <row r="21" spans="1:19" s="1" customFormat="1" ht="18.75" customHeight="1" thickBot="1" x14ac:dyDescent="0.3">
      <c r="A21" s="376"/>
      <c r="B21" s="377"/>
      <c r="C21" s="374"/>
      <c r="D21" s="315"/>
      <c r="E21" s="312"/>
      <c r="F21" s="332"/>
      <c r="G21" s="331"/>
      <c r="H21" s="331"/>
      <c r="I21" s="331"/>
      <c r="J21" s="330"/>
      <c r="K21" s="312"/>
      <c r="L21" s="314"/>
      <c r="M21" s="379"/>
      <c r="N21" s="380"/>
      <c r="O21" s="374"/>
      <c r="P21" s="315"/>
      <c r="Q21" s="312"/>
      <c r="R21" s="314"/>
    </row>
    <row r="22" spans="1:19" ht="33.75" customHeight="1" thickTop="1" thickBot="1" x14ac:dyDescent="0.3">
      <c r="A22" s="338" t="s">
        <v>486</v>
      </c>
      <c r="B22" s="339"/>
      <c r="C22" s="348"/>
      <c r="D22" s="316" t="s">
        <v>485</v>
      </c>
      <c r="E22" s="325">
        <v>8</v>
      </c>
      <c r="F22" s="324">
        <v>200</v>
      </c>
      <c r="G22" s="329">
        <f>+F22*E22</f>
        <v>1600</v>
      </c>
      <c r="H22" s="328"/>
      <c r="I22" s="328"/>
      <c r="J22" s="327">
        <v>4</v>
      </c>
      <c r="K22" s="327">
        <v>4</v>
      </c>
      <c r="L22" s="326"/>
      <c r="M22" s="325"/>
      <c r="N22" s="325"/>
      <c r="O22" s="325"/>
      <c r="P22" s="325"/>
      <c r="Q22" s="325"/>
      <c r="R22" s="325"/>
      <c r="S22" s="23"/>
    </row>
    <row r="23" spans="1:19" ht="33.75" customHeight="1" thickTop="1" thickBot="1" x14ac:dyDescent="0.3">
      <c r="A23" s="340"/>
      <c r="B23" s="341"/>
      <c r="C23" s="349"/>
      <c r="D23" s="315" t="s">
        <v>484</v>
      </c>
      <c r="E23" s="312">
        <v>1</v>
      </c>
      <c r="F23" s="314">
        <v>250</v>
      </c>
      <c r="G23" s="324">
        <f>+F23*E23</f>
        <v>250</v>
      </c>
      <c r="H23" s="313"/>
      <c r="I23" s="313"/>
      <c r="J23" s="313"/>
      <c r="K23" s="313"/>
      <c r="L23" s="323"/>
      <c r="M23" s="312"/>
      <c r="N23" s="312"/>
      <c r="O23" s="312"/>
      <c r="P23" s="312"/>
      <c r="Q23" s="312"/>
      <c r="R23" s="312"/>
      <c r="S23" s="23"/>
    </row>
    <row r="24" spans="1:19" ht="33.75" customHeight="1" thickTop="1" thickBot="1" x14ac:dyDescent="0.3">
      <c r="A24" s="340"/>
      <c r="B24" s="341"/>
      <c r="C24" s="349"/>
      <c r="D24" s="315" t="s">
        <v>483</v>
      </c>
      <c r="E24" s="312">
        <v>2</v>
      </c>
      <c r="F24" s="314">
        <v>175</v>
      </c>
      <c r="G24" s="324">
        <f>+F24*E24</f>
        <v>350</v>
      </c>
      <c r="H24" s="313"/>
      <c r="I24" s="313"/>
      <c r="J24" s="313"/>
      <c r="K24" s="313"/>
      <c r="L24" s="323"/>
      <c r="M24" s="312"/>
      <c r="N24" s="312"/>
      <c r="O24" s="312"/>
      <c r="P24" s="312"/>
      <c r="Q24" s="312"/>
      <c r="R24" s="312"/>
      <c r="S24" s="23"/>
    </row>
    <row r="25" spans="1:19" ht="33.75" customHeight="1" thickTop="1" thickBot="1" x14ac:dyDescent="0.3">
      <c r="A25" s="340"/>
      <c r="B25" s="341"/>
      <c r="C25" s="349"/>
      <c r="D25" s="322" t="s">
        <v>482</v>
      </c>
      <c r="E25" s="317">
        <v>1</v>
      </c>
      <c r="F25" s="321">
        <v>250</v>
      </c>
      <c r="G25" s="320">
        <f>+F25*E25</f>
        <v>250</v>
      </c>
      <c r="H25" s="319"/>
      <c r="I25" s="319"/>
      <c r="J25" s="319"/>
      <c r="K25" s="319"/>
      <c r="L25" s="318"/>
      <c r="M25" s="317"/>
      <c r="N25" s="317"/>
      <c r="O25" s="317"/>
      <c r="P25" s="317"/>
      <c r="Q25" s="317"/>
      <c r="R25" s="317"/>
      <c r="S25" s="23"/>
    </row>
    <row r="26" spans="1:19" ht="33.75" customHeight="1" thickTop="1" x14ac:dyDescent="0.25">
      <c r="A26" s="338" t="s">
        <v>481</v>
      </c>
      <c r="B26" s="339"/>
      <c r="C26" s="261"/>
      <c r="D26" s="316" t="s">
        <v>388</v>
      </c>
      <c r="E26" s="312"/>
      <c r="F26" s="314"/>
      <c r="G26" s="313"/>
      <c r="H26" s="313"/>
      <c r="I26" s="313"/>
      <c r="J26" s="313"/>
      <c r="K26" s="313"/>
      <c r="L26" s="312"/>
      <c r="M26" s="312"/>
      <c r="N26" s="312"/>
      <c r="O26" s="312"/>
      <c r="P26" s="312"/>
      <c r="Q26" s="312"/>
      <c r="R26" s="312"/>
      <c r="S26" s="23"/>
    </row>
    <row r="27" spans="1:19" ht="33.75" customHeight="1" x14ac:dyDescent="0.25">
      <c r="A27" s="340"/>
      <c r="B27" s="341"/>
      <c r="C27" s="261"/>
      <c r="D27" s="315" t="s">
        <v>480</v>
      </c>
      <c r="E27" s="312"/>
      <c r="F27" s="314"/>
      <c r="G27" s="313"/>
      <c r="H27" s="313"/>
      <c r="I27" s="313"/>
      <c r="J27" s="313"/>
      <c r="K27" s="313"/>
      <c r="L27" s="312"/>
      <c r="M27" s="312"/>
      <c r="N27" s="312"/>
      <c r="O27" s="312"/>
      <c r="P27" s="312"/>
      <c r="Q27" s="312"/>
      <c r="R27" s="312"/>
      <c r="S27" s="23"/>
    </row>
    <row r="28" spans="1:19" ht="33.75" customHeight="1" x14ac:dyDescent="0.25">
      <c r="A28" s="340"/>
      <c r="B28" s="341"/>
      <c r="C28" s="261"/>
      <c r="D28" s="315" t="s">
        <v>479</v>
      </c>
      <c r="E28" s="312"/>
      <c r="F28" s="314"/>
      <c r="G28" s="313"/>
      <c r="H28" s="313"/>
      <c r="I28" s="313"/>
      <c r="J28" s="313"/>
      <c r="K28" s="313"/>
      <c r="L28" s="312"/>
      <c r="M28" s="312"/>
      <c r="N28" s="312"/>
      <c r="O28" s="312"/>
      <c r="P28" s="312"/>
      <c r="Q28" s="312"/>
      <c r="R28" s="312"/>
      <c r="S28" s="23"/>
    </row>
    <row r="29" spans="1:19" ht="33.75" customHeight="1" thickBot="1" x14ac:dyDescent="0.3">
      <c r="A29" s="340"/>
      <c r="B29" s="341"/>
      <c r="C29" s="261"/>
      <c r="D29" s="315" t="s">
        <v>479</v>
      </c>
      <c r="E29" s="312"/>
      <c r="F29" s="314"/>
      <c r="G29" s="313"/>
      <c r="H29" s="313"/>
      <c r="I29" s="313"/>
      <c r="J29" s="313"/>
      <c r="K29" s="313"/>
      <c r="L29" s="312"/>
      <c r="M29" s="312"/>
      <c r="N29" s="312"/>
      <c r="O29" s="312"/>
      <c r="P29" s="312"/>
      <c r="Q29" s="312"/>
      <c r="R29" s="312"/>
      <c r="S29" s="23"/>
    </row>
    <row r="30" spans="1:19" s="85" customFormat="1" ht="31.5" customHeight="1" thickTop="1" x14ac:dyDescent="0.25">
      <c r="A30" s="369" t="s">
        <v>232</v>
      </c>
      <c r="B30" s="364" t="s">
        <v>446</v>
      </c>
      <c r="C30" s="364"/>
      <c r="D30" s="346" t="s">
        <v>445</v>
      </c>
      <c r="E30" s="346" t="s">
        <v>233</v>
      </c>
      <c r="F30" s="346" t="s">
        <v>444</v>
      </c>
      <c r="G30" s="346" t="s">
        <v>443</v>
      </c>
      <c r="H30" s="346" t="s">
        <v>442</v>
      </c>
      <c r="I30" s="346"/>
      <c r="J30" s="346"/>
      <c r="K30" s="346"/>
      <c r="L30" s="364" t="s">
        <v>3</v>
      </c>
      <c r="M30" s="364" t="s">
        <v>4</v>
      </c>
      <c r="N30" s="364"/>
      <c r="O30" s="364"/>
      <c r="P30" s="364"/>
      <c r="Q30" s="364"/>
      <c r="R30" s="365"/>
      <c r="S30" s="84"/>
    </row>
    <row r="31" spans="1:19" s="85" customFormat="1" ht="30.75" customHeight="1" thickBot="1" x14ac:dyDescent="0.3">
      <c r="A31" s="358"/>
      <c r="B31" s="359"/>
      <c r="C31" s="359"/>
      <c r="D31" s="347"/>
      <c r="E31" s="347"/>
      <c r="F31" s="347"/>
      <c r="G31" s="347"/>
      <c r="H31" s="266" t="s">
        <v>0</v>
      </c>
      <c r="I31" s="266" t="s">
        <v>1</v>
      </c>
      <c r="J31" s="266" t="s">
        <v>234</v>
      </c>
      <c r="K31" s="266" t="s">
        <v>2</v>
      </c>
      <c r="L31" s="359"/>
      <c r="M31" s="359"/>
      <c r="N31" s="359"/>
      <c r="O31" s="359"/>
      <c r="P31" s="359"/>
      <c r="Q31" s="359"/>
      <c r="R31" s="366"/>
      <c r="S31" s="84"/>
    </row>
    <row r="32" spans="1:19" s="85" customFormat="1" ht="85.5" customHeight="1" thickTop="1" thickBot="1" x14ac:dyDescent="0.3">
      <c r="A32" s="311" t="s">
        <v>478</v>
      </c>
      <c r="B32" s="354" t="s">
        <v>477</v>
      </c>
      <c r="C32" s="355"/>
      <c r="D32" s="276" t="s">
        <v>476</v>
      </c>
      <c r="E32" s="276" t="s">
        <v>475</v>
      </c>
      <c r="F32" s="276">
        <v>1</v>
      </c>
      <c r="G32" s="276">
        <v>1</v>
      </c>
      <c r="H32" s="275"/>
      <c r="I32" s="275"/>
      <c r="J32" s="275"/>
      <c r="K32" s="274">
        <v>1</v>
      </c>
      <c r="L32" s="273"/>
      <c r="M32" s="356"/>
      <c r="N32" s="356"/>
      <c r="O32" s="356"/>
      <c r="P32" s="356"/>
      <c r="Q32" s="356"/>
      <c r="R32" s="357"/>
      <c r="S32" s="84"/>
    </row>
    <row r="33" spans="1:19" ht="32.25" customHeight="1" thickTop="1" x14ac:dyDescent="0.25">
      <c r="A33" s="269" t="s">
        <v>235</v>
      </c>
      <c r="B33" s="268"/>
      <c r="C33" s="268"/>
      <c r="D33" s="268"/>
      <c r="E33" s="268"/>
      <c r="F33" s="268"/>
      <c r="G33" s="268"/>
      <c r="H33" s="268"/>
      <c r="I33" s="268"/>
      <c r="J33" s="268"/>
      <c r="K33" s="268"/>
      <c r="L33" s="268"/>
      <c r="M33" s="268"/>
      <c r="N33" s="268"/>
      <c r="O33" s="268"/>
      <c r="P33" s="268"/>
      <c r="Q33" s="268"/>
      <c r="R33" s="267"/>
      <c r="S33" s="23"/>
    </row>
    <row r="34" spans="1:19" ht="27" customHeight="1" x14ac:dyDescent="0.25">
      <c r="A34" s="358" t="s">
        <v>236</v>
      </c>
      <c r="B34" s="359"/>
      <c r="C34" s="347" t="s">
        <v>434</v>
      </c>
      <c r="D34" s="347" t="s">
        <v>5</v>
      </c>
      <c r="E34" s="347"/>
      <c r="F34" s="347"/>
      <c r="G34" s="347"/>
      <c r="H34" s="347" t="s">
        <v>237</v>
      </c>
      <c r="I34" s="347"/>
      <c r="J34" s="347"/>
      <c r="K34" s="347"/>
      <c r="L34" s="359" t="s">
        <v>238</v>
      </c>
      <c r="M34" s="347" t="s">
        <v>239</v>
      </c>
      <c r="N34" s="347"/>
      <c r="O34" s="347"/>
      <c r="P34" s="347"/>
      <c r="Q34" s="347"/>
      <c r="R34" s="363"/>
      <c r="S34" s="23"/>
    </row>
    <row r="35" spans="1:19" ht="31.5" customHeight="1" x14ac:dyDescent="0.25">
      <c r="A35" s="360"/>
      <c r="B35" s="361"/>
      <c r="C35" s="362"/>
      <c r="D35" s="310" t="s">
        <v>240</v>
      </c>
      <c r="E35" s="310" t="s">
        <v>6</v>
      </c>
      <c r="F35" s="310" t="s">
        <v>241</v>
      </c>
      <c r="G35" s="310" t="s">
        <v>7</v>
      </c>
      <c r="H35" s="310" t="s">
        <v>0</v>
      </c>
      <c r="I35" s="310" t="s">
        <v>1</v>
      </c>
      <c r="J35" s="310" t="s">
        <v>234</v>
      </c>
      <c r="K35" s="310" t="s">
        <v>2</v>
      </c>
      <c r="L35" s="361"/>
      <c r="M35" s="309" t="s">
        <v>8</v>
      </c>
      <c r="N35" s="309" t="s">
        <v>9</v>
      </c>
      <c r="O35" s="309" t="s">
        <v>10</v>
      </c>
      <c r="P35" s="309" t="s">
        <v>11</v>
      </c>
      <c r="Q35" s="309" t="s">
        <v>12</v>
      </c>
      <c r="R35" s="308" t="s">
        <v>13</v>
      </c>
      <c r="S35" s="23"/>
    </row>
    <row r="36" spans="1:19" ht="32.25" customHeight="1" x14ac:dyDescent="0.25">
      <c r="A36" s="344" t="s">
        <v>474</v>
      </c>
      <c r="B36" s="345"/>
      <c r="C36" s="353"/>
      <c r="D36" s="306" t="s">
        <v>464</v>
      </c>
      <c r="E36" s="306">
        <v>1</v>
      </c>
      <c r="F36" s="306"/>
      <c r="G36" s="306"/>
      <c r="H36" s="306">
        <v>1</v>
      </c>
      <c r="I36" s="306"/>
      <c r="J36" s="306"/>
      <c r="K36" s="306"/>
      <c r="L36" s="287"/>
      <c r="M36" s="287"/>
      <c r="N36" s="287"/>
      <c r="O36" s="287"/>
      <c r="P36" s="287"/>
      <c r="Q36" s="287"/>
      <c r="R36" s="287"/>
    </row>
    <row r="37" spans="1:19" ht="28.5" customHeight="1" x14ac:dyDescent="0.25">
      <c r="A37" s="345"/>
      <c r="B37" s="345"/>
      <c r="C37" s="353"/>
      <c r="D37" s="306" t="s">
        <v>463</v>
      </c>
      <c r="E37" s="306">
        <v>1</v>
      </c>
      <c r="F37" s="306"/>
      <c r="G37" s="306"/>
      <c r="H37" s="306"/>
      <c r="I37" s="306"/>
      <c r="J37" s="306"/>
      <c r="K37" s="306"/>
      <c r="L37" s="287"/>
      <c r="M37" s="287"/>
      <c r="N37" s="287"/>
      <c r="O37" s="287"/>
      <c r="P37" s="287"/>
      <c r="Q37" s="287"/>
      <c r="R37" s="287"/>
    </row>
    <row r="38" spans="1:19" ht="29.25" customHeight="1" x14ac:dyDescent="0.25">
      <c r="A38" s="345"/>
      <c r="B38" s="345"/>
      <c r="C38" s="353"/>
      <c r="D38" s="306" t="s">
        <v>473</v>
      </c>
      <c r="E38" s="306">
        <v>1</v>
      </c>
      <c r="F38" s="306"/>
      <c r="G38" s="306"/>
      <c r="H38" s="306"/>
      <c r="I38" s="306"/>
      <c r="J38" s="306"/>
      <c r="K38" s="306"/>
      <c r="L38" s="287"/>
      <c r="M38" s="287"/>
      <c r="N38" s="287"/>
      <c r="O38" s="287"/>
      <c r="P38" s="287"/>
      <c r="Q38" s="287"/>
      <c r="R38" s="287"/>
    </row>
    <row r="39" spans="1:19" ht="42" customHeight="1" x14ac:dyDescent="0.25">
      <c r="A39" s="344" t="s">
        <v>472</v>
      </c>
      <c r="B39" s="345"/>
      <c r="C39" s="307"/>
      <c r="D39" s="306" t="s">
        <v>461</v>
      </c>
      <c r="E39" s="306">
        <v>4</v>
      </c>
      <c r="F39" s="306"/>
      <c r="G39" s="306"/>
      <c r="H39" s="306"/>
      <c r="I39" s="306"/>
      <c r="J39" s="306"/>
      <c r="K39" s="306"/>
      <c r="L39" s="287"/>
      <c r="M39" s="287"/>
      <c r="N39" s="287"/>
      <c r="O39" s="287"/>
      <c r="P39" s="287"/>
      <c r="Q39" s="287"/>
      <c r="R39" s="287"/>
    </row>
    <row r="40" spans="1:19" ht="42" customHeight="1" x14ac:dyDescent="0.25">
      <c r="A40" s="342" t="s">
        <v>471</v>
      </c>
      <c r="B40" s="343"/>
      <c r="C40" s="307"/>
      <c r="D40" s="306" t="s">
        <v>470</v>
      </c>
      <c r="E40" s="306">
        <v>500</v>
      </c>
      <c r="F40" s="306"/>
      <c r="G40" s="306"/>
      <c r="H40" s="306"/>
      <c r="I40" s="306"/>
      <c r="J40" s="306"/>
      <c r="K40" s="306"/>
      <c r="L40" s="287"/>
      <c r="M40" s="287"/>
      <c r="N40" s="287"/>
      <c r="O40" s="287"/>
      <c r="P40" s="287"/>
      <c r="Q40" s="287"/>
      <c r="R40" s="287"/>
    </row>
    <row r="41" spans="1:19" ht="39" customHeight="1" x14ac:dyDescent="0.25">
      <c r="A41" s="344" t="s">
        <v>469</v>
      </c>
      <c r="B41" s="345"/>
      <c r="C41" s="307"/>
      <c r="D41" s="306"/>
      <c r="E41" s="306"/>
      <c r="F41" s="306"/>
      <c r="G41" s="306"/>
      <c r="H41" s="306"/>
      <c r="I41" s="306"/>
      <c r="J41" s="306"/>
      <c r="K41" s="306"/>
      <c r="L41" s="287"/>
      <c r="M41" s="287"/>
      <c r="N41" s="287"/>
      <c r="O41" s="287"/>
      <c r="P41" s="287"/>
      <c r="Q41" s="287"/>
      <c r="R41" s="287"/>
    </row>
    <row r="42" spans="1:19" ht="37.5" customHeight="1" x14ac:dyDescent="0.25">
      <c r="A42" s="344" t="s">
        <v>468</v>
      </c>
      <c r="B42" s="344"/>
      <c r="C42" s="289"/>
      <c r="D42" s="287" t="s">
        <v>467</v>
      </c>
      <c r="E42" s="287">
        <v>1</v>
      </c>
      <c r="F42" s="287"/>
      <c r="G42" s="287"/>
      <c r="H42" s="287"/>
      <c r="I42" s="287"/>
      <c r="J42" s="287"/>
      <c r="K42" s="287">
        <v>1</v>
      </c>
      <c r="L42" s="287"/>
      <c r="M42" s="287"/>
      <c r="N42" s="287"/>
      <c r="O42" s="287"/>
      <c r="P42" s="287"/>
      <c r="Q42" s="287"/>
      <c r="R42" s="287"/>
      <c r="S42" s="23"/>
    </row>
    <row r="43" spans="1:19" ht="30" customHeight="1" x14ac:dyDescent="0.25">
      <c r="A43" s="344"/>
      <c r="B43" s="344"/>
      <c r="C43" s="289"/>
      <c r="D43" s="287" t="s">
        <v>466</v>
      </c>
      <c r="E43" s="287">
        <v>500</v>
      </c>
      <c r="F43" s="287"/>
      <c r="G43" s="287"/>
      <c r="H43" s="287"/>
      <c r="I43" s="287"/>
      <c r="J43" s="287"/>
      <c r="K43" s="287"/>
      <c r="L43" s="287"/>
      <c r="M43" s="287"/>
      <c r="N43" s="287"/>
      <c r="O43" s="287"/>
      <c r="P43" s="287"/>
      <c r="Q43" s="287"/>
      <c r="R43" s="287"/>
      <c r="S43" s="23"/>
    </row>
    <row r="44" spans="1:19" ht="32.25" customHeight="1" x14ac:dyDescent="0.25">
      <c r="A44" s="350" t="s">
        <v>465</v>
      </c>
      <c r="B44" s="351"/>
      <c r="C44" s="289"/>
      <c r="D44" s="306" t="s">
        <v>464</v>
      </c>
      <c r="E44" s="287"/>
      <c r="F44" s="287"/>
      <c r="G44" s="287"/>
      <c r="H44" s="287"/>
      <c r="I44" s="287"/>
      <c r="J44" s="287"/>
      <c r="K44" s="287"/>
      <c r="L44" s="287"/>
      <c r="M44" s="287"/>
      <c r="N44" s="287"/>
      <c r="O44" s="287"/>
      <c r="P44" s="287"/>
      <c r="Q44" s="287"/>
      <c r="R44" s="287"/>
      <c r="S44" s="23"/>
    </row>
    <row r="45" spans="1:19" ht="37.5" customHeight="1" thickBot="1" x14ac:dyDescent="0.3">
      <c r="A45" s="352"/>
      <c r="B45" s="351"/>
      <c r="C45" s="289"/>
      <c r="D45" s="305" t="s">
        <v>463</v>
      </c>
      <c r="E45" s="288"/>
      <c r="F45" s="290"/>
      <c r="G45" s="289"/>
      <c r="H45" s="289"/>
      <c r="I45" s="289"/>
      <c r="J45" s="289"/>
      <c r="K45" s="289"/>
      <c r="L45" s="304"/>
      <c r="M45" s="303"/>
      <c r="N45" s="303"/>
      <c r="O45" s="303"/>
      <c r="P45" s="303"/>
      <c r="Q45" s="303"/>
      <c r="R45" s="302"/>
      <c r="S45" s="23"/>
    </row>
    <row r="46" spans="1:19" ht="43.5" customHeight="1" thickTop="1" thickBot="1" x14ac:dyDescent="0.3">
      <c r="A46" s="336" t="s">
        <v>462</v>
      </c>
      <c r="B46" s="337"/>
      <c r="C46" s="301"/>
      <c r="D46" s="300" t="s">
        <v>461</v>
      </c>
      <c r="E46" s="299">
        <v>5</v>
      </c>
      <c r="F46" s="298"/>
      <c r="G46" s="297"/>
      <c r="H46" s="297"/>
      <c r="I46" s="297"/>
      <c r="J46" s="297"/>
      <c r="K46" s="297"/>
      <c r="L46" s="296"/>
      <c r="M46" s="296"/>
      <c r="N46" s="296"/>
      <c r="O46" s="296"/>
      <c r="P46" s="296"/>
      <c r="Q46" s="296"/>
      <c r="R46" s="295"/>
      <c r="S46" s="23"/>
    </row>
    <row r="47" spans="1:19" ht="37.5" customHeight="1" thickTop="1" x14ac:dyDescent="0.25">
      <c r="A47" s="338" t="s">
        <v>460</v>
      </c>
      <c r="B47" s="339"/>
      <c r="C47" s="294"/>
      <c r="D47" s="293" t="s">
        <v>459</v>
      </c>
      <c r="E47" s="287">
        <v>1</v>
      </c>
      <c r="F47" s="287"/>
      <c r="G47" s="287"/>
      <c r="H47" s="287"/>
      <c r="I47" s="287"/>
      <c r="J47" s="287">
        <v>1</v>
      </c>
      <c r="K47" s="287"/>
      <c r="L47" s="287"/>
      <c r="M47" s="287"/>
      <c r="N47" s="287"/>
      <c r="O47" s="287"/>
      <c r="P47" s="287"/>
      <c r="Q47" s="287"/>
      <c r="R47" s="287"/>
      <c r="S47" s="23"/>
    </row>
    <row r="48" spans="1:19" ht="24.75" customHeight="1" x14ac:dyDescent="0.25">
      <c r="A48" s="340"/>
      <c r="B48" s="341"/>
      <c r="C48" s="292"/>
      <c r="D48" s="291"/>
      <c r="E48" s="288"/>
      <c r="F48" s="290"/>
      <c r="G48" s="289"/>
      <c r="H48" s="289"/>
      <c r="I48" s="289"/>
      <c r="J48" s="289"/>
      <c r="K48" s="289"/>
      <c r="L48" s="288"/>
      <c r="M48" s="288"/>
      <c r="N48" s="288"/>
      <c r="O48" s="288"/>
      <c r="P48" s="288"/>
      <c r="Q48" s="288"/>
      <c r="R48" s="288"/>
      <c r="S48" s="23"/>
    </row>
    <row r="49" spans="1:19" ht="37.5" customHeight="1" x14ac:dyDescent="0.25">
      <c r="A49" s="367" t="s">
        <v>458</v>
      </c>
      <c r="B49" s="367"/>
      <c r="C49" s="368"/>
      <c r="D49" s="286" t="s">
        <v>457</v>
      </c>
      <c r="E49" s="286">
        <v>2000</v>
      </c>
      <c r="F49" s="285"/>
      <c r="G49" s="285"/>
      <c r="H49" s="285"/>
      <c r="I49" s="285"/>
      <c r="J49" s="285">
        <v>1</v>
      </c>
      <c r="K49" s="285"/>
      <c r="L49" s="285"/>
      <c r="M49" s="285"/>
      <c r="N49" s="285"/>
      <c r="O49" s="285"/>
      <c r="P49" s="285"/>
      <c r="Q49" s="285"/>
      <c r="R49" s="285"/>
      <c r="S49" s="23"/>
    </row>
    <row r="50" spans="1:19" ht="21" customHeight="1" x14ac:dyDescent="0.25">
      <c r="A50" s="367"/>
      <c r="B50" s="367"/>
      <c r="C50" s="368"/>
      <c r="D50" s="287"/>
      <c r="E50" s="286"/>
      <c r="F50" s="285"/>
      <c r="G50" s="285"/>
      <c r="H50" s="285"/>
      <c r="I50" s="285"/>
      <c r="J50" s="285"/>
      <c r="K50" s="285"/>
      <c r="L50" s="285"/>
      <c r="M50" s="285"/>
      <c r="N50" s="285"/>
      <c r="O50" s="285"/>
      <c r="P50" s="285"/>
      <c r="Q50" s="285"/>
      <c r="R50" s="285"/>
      <c r="S50" s="23"/>
    </row>
    <row r="51" spans="1:19" ht="21" customHeight="1" x14ac:dyDescent="0.25">
      <c r="A51" s="367"/>
      <c r="B51" s="367"/>
      <c r="C51" s="368"/>
      <c r="D51" s="286"/>
      <c r="E51" s="286"/>
      <c r="F51" s="285"/>
      <c r="G51" s="285"/>
      <c r="H51" s="285"/>
      <c r="I51" s="285"/>
      <c r="J51" s="285"/>
      <c r="K51" s="285"/>
      <c r="L51" s="285"/>
      <c r="M51" s="285"/>
      <c r="N51" s="285"/>
      <c r="O51" s="285"/>
      <c r="P51" s="285"/>
      <c r="Q51" s="285"/>
      <c r="R51" s="285"/>
      <c r="S51" s="23"/>
    </row>
    <row r="52" spans="1:19" ht="12" customHeight="1" x14ac:dyDescent="0.25">
      <c r="A52" s="367"/>
      <c r="B52" s="367"/>
      <c r="C52" s="368"/>
      <c r="D52" s="286"/>
      <c r="E52" s="286"/>
      <c r="F52" s="285"/>
      <c r="G52" s="285"/>
      <c r="H52" s="285"/>
      <c r="I52" s="285"/>
      <c r="J52" s="285"/>
      <c r="K52" s="285"/>
      <c r="L52" s="285"/>
      <c r="M52" s="285"/>
      <c r="N52" s="285"/>
      <c r="O52" s="285"/>
      <c r="P52" s="285"/>
      <c r="Q52" s="285"/>
      <c r="R52" s="285"/>
      <c r="S52" s="23"/>
    </row>
  </sheetData>
  <mergeCells count="60">
    <mergeCell ref="O20:O21"/>
    <mergeCell ref="A18:B19"/>
    <mergeCell ref="C18:C19"/>
    <mergeCell ref="A20:B21"/>
    <mergeCell ref="C20:C21"/>
    <mergeCell ref="M20:N21"/>
    <mergeCell ref="A11:R11"/>
    <mergeCell ref="M16:R16"/>
    <mergeCell ref="A16:B17"/>
    <mergeCell ref="C16:C17"/>
    <mergeCell ref="D16:G16"/>
    <mergeCell ref="H16:K16"/>
    <mergeCell ref="L16:L17"/>
    <mergeCell ref="B6:D6"/>
    <mergeCell ref="G6:I6"/>
    <mergeCell ref="B7:D7"/>
    <mergeCell ref="G7:I7"/>
    <mergeCell ref="A8:C8"/>
    <mergeCell ref="A12:A13"/>
    <mergeCell ref="B12:C13"/>
    <mergeCell ref="D12:D13"/>
    <mergeCell ref="E12:E13"/>
    <mergeCell ref="F12:F13"/>
    <mergeCell ref="A49:B52"/>
    <mergeCell ref="C49:C52"/>
    <mergeCell ref="L30:L31"/>
    <mergeCell ref="A39:B39"/>
    <mergeCell ref="M30:R31"/>
    <mergeCell ref="G30:G31"/>
    <mergeCell ref="H30:K30"/>
    <mergeCell ref="A30:A31"/>
    <mergeCell ref="B30:C31"/>
    <mergeCell ref="L12:L13"/>
    <mergeCell ref="M12:R13"/>
    <mergeCell ref="B14:C14"/>
    <mergeCell ref="M14:R14"/>
    <mergeCell ref="G12:G13"/>
    <mergeCell ref="H12:K12"/>
    <mergeCell ref="C36:C38"/>
    <mergeCell ref="B32:C32"/>
    <mergeCell ref="M32:R32"/>
    <mergeCell ref="A34:B35"/>
    <mergeCell ref="C34:C35"/>
    <mergeCell ref="D34:G34"/>
    <mergeCell ref="H34:K34"/>
    <mergeCell ref="L34:L35"/>
    <mergeCell ref="M34:R34"/>
    <mergeCell ref="D30:D31"/>
    <mergeCell ref="E30:E31"/>
    <mergeCell ref="F30:F31"/>
    <mergeCell ref="A22:B25"/>
    <mergeCell ref="C22:C25"/>
    <mergeCell ref="A46:B46"/>
    <mergeCell ref="A47:B48"/>
    <mergeCell ref="A26:B29"/>
    <mergeCell ref="A40:B40"/>
    <mergeCell ref="A41:B41"/>
    <mergeCell ref="A36:B38"/>
    <mergeCell ref="A42:B43"/>
    <mergeCell ref="A44:B45"/>
  </mergeCells>
  <printOptions horizontalCentered="1"/>
  <pageMargins left="0.51181102362204722" right="0.51181102362204722" top="0.55118110236220474" bottom="0.55118110236220474" header="0.31496062992125984" footer="0.31496062992125984"/>
  <pageSetup scale="54" fitToWidth="20" fitToHeight="20" orientation="landscape" horizontalDpi="300" verticalDpi="300" r:id="rId1"/>
  <headerFooter>
    <oddFooter>&amp;C&amp;P&amp;R&amp;F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topLeftCell="A19" zoomScaleNormal="90" zoomScaleSheetLayoutView="100" workbookViewId="0">
      <selection activeCell="C30" sqref="C30"/>
    </sheetView>
  </sheetViews>
  <sheetFormatPr baseColWidth="10" defaultRowHeight="15" x14ac:dyDescent="0.25"/>
  <cols>
    <col min="1" max="1" width="41.5703125" customWidth="1"/>
    <col min="2" max="2" width="18.7109375" customWidth="1"/>
    <col min="3" max="3" width="16.5703125" customWidth="1"/>
    <col min="4" max="4" width="23.42578125" customWidth="1"/>
    <col min="5" max="5" width="19" customWidth="1"/>
    <col min="6" max="6" width="14" customWidth="1"/>
    <col min="7" max="11" width="11.85546875" customWidth="1"/>
    <col min="12" max="12" width="15.710937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1.75" customHeight="1" x14ac:dyDescent="0.25">
      <c r="A1" s="284" t="s">
        <v>456</v>
      </c>
      <c r="B1" s="284" t="s">
        <v>455</v>
      </c>
      <c r="C1" s="284"/>
      <c r="D1" s="279"/>
      <c r="E1" s="279"/>
      <c r="F1" s="279"/>
      <c r="G1" s="279"/>
      <c r="H1" s="279"/>
      <c r="I1" s="279"/>
      <c r="J1" s="279"/>
      <c r="K1" s="279"/>
      <c r="L1" s="279"/>
      <c r="M1" s="279"/>
      <c r="N1" s="279"/>
      <c r="O1" s="279"/>
      <c r="P1" s="279"/>
      <c r="Q1" s="279"/>
      <c r="R1" s="279"/>
    </row>
    <row r="2" spans="1:18" s="82" customFormat="1" ht="24.95" customHeight="1" x14ac:dyDescent="0.25">
      <c r="A2" s="284" t="s">
        <v>454</v>
      </c>
      <c r="B2" s="284" t="s">
        <v>455</v>
      </c>
      <c r="C2" s="284"/>
      <c r="D2" s="284"/>
      <c r="E2" s="279"/>
      <c r="F2" s="279"/>
      <c r="G2" s="279"/>
      <c r="H2" s="279"/>
      <c r="I2" s="279"/>
      <c r="J2" s="279"/>
      <c r="K2" s="279"/>
      <c r="L2" s="279"/>
      <c r="M2" s="279"/>
      <c r="N2" s="279"/>
      <c r="O2" s="279"/>
      <c r="P2" s="279"/>
      <c r="Q2" s="279"/>
      <c r="R2" s="279"/>
    </row>
    <row r="3" spans="1:18" s="82" customFormat="1" ht="24.95" customHeight="1" x14ac:dyDescent="0.25">
      <c r="A3" s="282" t="s">
        <v>454</v>
      </c>
      <c r="B3" s="282" t="s">
        <v>453</v>
      </c>
      <c r="C3" s="282"/>
      <c r="D3" s="282"/>
      <c r="E3" s="279"/>
      <c r="F3" s="279"/>
      <c r="G3" s="282"/>
      <c r="H3" s="282"/>
      <c r="I3" s="282"/>
      <c r="J3" s="279"/>
      <c r="K3" s="279"/>
      <c r="L3" s="279"/>
      <c r="M3" s="279"/>
      <c r="N3" s="279"/>
      <c r="O3" s="279"/>
      <c r="P3" s="279"/>
      <c r="Q3" s="279"/>
      <c r="R3" s="279"/>
    </row>
    <row r="4" spans="1:18" s="82" customFormat="1" ht="24.95" customHeight="1" x14ac:dyDescent="0.25">
      <c r="A4" s="282" t="s">
        <v>229</v>
      </c>
      <c r="B4" s="282" t="s">
        <v>452</v>
      </c>
      <c r="C4" s="282"/>
      <c r="D4" s="282"/>
      <c r="E4" s="279"/>
      <c r="F4" s="279"/>
      <c r="G4" s="282"/>
      <c r="H4" s="282"/>
      <c r="I4" s="282"/>
      <c r="J4" s="279"/>
      <c r="K4" s="279"/>
      <c r="L4" s="279"/>
      <c r="M4" s="279"/>
      <c r="N4" s="279"/>
      <c r="O4" s="279"/>
      <c r="P4" s="279"/>
      <c r="Q4" s="279"/>
      <c r="R4" s="279"/>
    </row>
    <row r="5" spans="1:18" s="82" customFormat="1" ht="22.5" customHeight="1" x14ac:dyDescent="0.25">
      <c r="A5" s="282" t="s">
        <v>230</v>
      </c>
      <c r="B5" s="282" t="s">
        <v>451</v>
      </c>
      <c r="C5" s="282"/>
      <c r="D5" s="282"/>
      <c r="E5" s="279"/>
      <c r="F5" s="279"/>
      <c r="G5" s="282"/>
      <c r="H5" s="282"/>
      <c r="I5" s="282"/>
      <c r="J5" s="279"/>
      <c r="K5" s="279"/>
      <c r="L5" s="279"/>
      <c r="M5" s="279"/>
      <c r="N5" s="279"/>
      <c r="O5" s="279"/>
      <c r="P5" s="279"/>
      <c r="Q5" s="279"/>
      <c r="R5" s="279"/>
    </row>
    <row r="6" spans="1:18" s="82" customFormat="1" ht="25.5" customHeight="1" x14ac:dyDescent="0.25">
      <c r="A6" s="282" t="s">
        <v>228</v>
      </c>
      <c r="B6" s="370" t="s">
        <v>450</v>
      </c>
      <c r="C6" s="370"/>
      <c r="D6" s="370"/>
      <c r="E6" s="279"/>
      <c r="F6" s="279"/>
      <c r="G6" s="370"/>
      <c r="H6" s="370"/>
      <c r="I6" s="370"/>
      <c r="J6" s="279"/>
      <c r="K6" s="279"/>
      <c r="L6" s="279"/>
      <c r="M6" s="279"/>
      <c r="N6" s="279"/>
      <c r="O6" s="279"/>
      <c r="P6" s="279"/>
      <c r="Q6" s="279"/>
      <c r="R6" s="279"/>
    </row>
    <row r="7" spans="1:18" s="82" customFormat="1" ht="35.1" customHeight="1" x14ac:dyDescent="0.25">
      <c r="A7" s="282" t="s">
        <v>227</v>
      </c>
      <c r="B7" s="370" t="s">
        <v>449</v>
      </c>
      <c r="C7" s="370"/>
      <c r="D7" s="370"/>
      <c r="E7" s="279"/>
      <c r="F7" s="279"/>
      <c r="G7" s="370"/>
      <c r="H7" s="370"/>
      <c r="I7" s="370"/>
      <c r="J7" s="279"/>
      <c r="K7" s="279"/>
      <c r="L7" s="279"/>
      <c r="M7" s="279"/>
      <c r="N7" s="279"/>
      <c r="O7" s="279"/>
      <c r="P7" s="279"/>
      <c r="Q7" s="279"/>
      <c r="R7" s="279"/>
    </row>
    <row r="8" spans="1:18" s="82" customFormat="1" ht="20.25" customHeight="1" x14ac:dyDescent="0.25">
      <c r="A8" s="371" t="s">
        <v>448</v>
      </c>
      <c r="B8" s="371"/>
      <c r="C8" s="371"/>
      <c r="D8" s="281"/>
      <c r="E8" s="279"/>
      <c r="F8" s="279"/>
      <c r="G8" s="281"/>
      <c r="H8" s="281"/>
      <c r="I8" s="281"/>
      <c r="J8" s="279"/>
      <c r="K8" s="279"/>
      <c r="L8" s="279"/>
      <c r="M8" s="279"/>
      <c r="N8" s="279"/>
      <c r="O8" s="279"/>
      <c r="P8" s="279"/>
      <c r="Q8" s="279"/>
      <c r="R8" s="279"/>
    </row>
    <row r="9" spans="1:18" s="82" customFormat="1" ht="22.5" customHeight="1" x14ac:dyDescent="0.25">
      <c r="A9" s="282" t="s">
        <v>447</v>
      </c>
      <c r="B9" s="282"/>
      <c r="C9" s="281"/>
      <c r="D9" s="281"/>
      <c r="E9" s="279"/>
      <c r="F9" s="279"/>
      <c r="G9" s="281"/>
      <c r="H9" s="281"/>
      <c r="I9" s="281"/>
      <c r="J9" s="279"/>
      <c r="K9" s="279"/>
      <c r="L9" s="279"/>
      <c r="M9" s="279"/>
      <c r="N9" s="279"/>
      <c r="O9" s="279"/>
      <c r="P9" s="279"/>
      <c r="Q9" s="279"/>
      <c r="R9" s="279"/>
    </row>
    <row r="10" spans="1:18" s="82" customFormat="1" ht="11.25" customHeight="1" x14ac:dyDescent="0.25">
      <c r="A10" s="281"/>
      <c r="B10" s="281"/>
      <c r="C10" s="281"/>
      <c r="D10" s="281"/>
      <c r="E10" s="281"/>
      <c r="F10" s="281"/>
      <c r="G10" s="281"/>
      <c r="H10" s="280"/>
      <c r="I10" s="280"/>
      <c r="J10" s="280"/>
      <c r="K10" s="280"/>
      <c r="L10" s="280"/>
      <c r="M10" s="279"/>
      <c r="N10" s="279"/>
      <c r="O10" s="279"/>
      <c r="P10" s="279"/>
      <c r="Q10" s="279"/>
      <c r="R10" s="279"/>
    </row>
    <row r="11" spans="1:18" s="83" customFormat="1" ht="29.25" customHeight="1" thickBot="1" x14ac:dyDescent="0.35">
      <c r="A11" s="372" t="s">
        <v>231</v>
      </c>
      <c r="B11" s="372"/>
      <c r="C11" s="372"/>
      <c r="D11" s="372"/>
      <c r="E11" s="372"/>
      <c r="F11" s="372"/>
      <c r="G11" s="372"/>
      <c r="H11" s="372"/>
      <c r="I11" s="372"/>
      <c r="J11" s="372"/>
      <c r="K11" s="372"/>
      <c r="L11" s="372"/>
      <c r="M11" s="372"/>
      <c r="N11" s="372"/>
      <c r="O11" s="372"/>
      <c r="P11" s="372"/>
      <c r="Q11" s="372"/>
      <c r="R11" s="372"/>
    </row>
    <row r="12" spans="1:18" s="1" customFormat="1" ht="16.5" thickTop="1" x14ac:dyDescent="0.25">
      <c r="A12" s="369" t="s">
        <v>232</v>
      </c>
      <c r="B12" s="364" t="s">
        <v>446</v>
      </c>
      <c r="C12" s="364"/>
      <c r="D12" s="346" t="s">
        <v>445</v>
      </c>
      <c r="E12" s="346" t="s">
        <v>233</v>
      </c>
      <c r="F12" s="346" t="s">
        <v>444</v>
      </c>
      <c r="G12" s="346" t="s">
        <v>443</v>
      </c>
      <c r="H12" s="346" t="s">
        <v>442</v>
      </c>
      <c r="I12" s="346"/>
      <c r="J12" s="346"/>
      <c r="K12" s="346"/>
      <c r="L12" s="364" t="s">
        <v>3</v>
      </c>
      <c r="M12" s="364" t="s">
        <v>4</v>
      </c>
      <c r="N12" s="364"/>
      <c r="O12" s="364"/>
      <c r="P12" s="364"/>
      <c r="Q12" s="364"/>
      <c r="R12" s="365"/>
    </row>
    <row r="13" spans="1:18" s="1" customFormat="1" ht="15.75" x14ac:dyDescent="0.25">
      <c r="A13" s="358"/>
      <c r="B13" s="359"/>
      <c r="C13" s="359"/>
      <c r="D13" s="347"/>
      <c r="E13" s="347"/>
      <c r="F13" s="347"/>
      <c r="G13" s="347"/>
      <c r="H13" s="266" t="s">
        <v>0</v>
      </c>
      <c r="I13" s="266" t="s">
        <v>1</v>
      </c>
      <c r="J13" s="266" t="s">
        <v>234</v>
      </c>
      <c r="K13" s="266" t="s">
        <v>2</v>
      </c>
      <c r="L13" s="359"/>
      <c r="M13" s="359"/>
      <c r="N13" s="359"/>
      <c r="O13" s="359"/>
      <c r="P13" s="359"/>
      <c r="Q13" s="359"/>
      <c r="R13" s="366"/>
    </row>
    <row r="14" spans="1:18" s="82" customFormat="1" ht="205.5" customHeight="1" thickBot="1" x14ac:dyDescent="0.3">
      <c r="A14" s="278" t="s">
        <v>441</v>
      </c>
      <c r="B14" s="391" t="s">
        <v>440</v>
      </c>
      <c r="C14" s="391"/>
      <c r="D14" s="277" t="s">
        <v>439</v>
      </c>
      <c r="E14" s="276" t="s">
        <v>438</v>
      </c>
      <c r="F14" s="276" t="s">
        <v>437</v>
      </c>
      <c r="G14" s="276" t="s">
        <v>436</v>
      </c>
      <c r="H14" s="275"/>
      <c r="I14" s="275"/>
      <c r="J14" s="275"/>
      <c r="K14" s="274" t="s">
        <v>435</v>
      </c>
      <c r="L14" s="273"/>
      <c r="M14" s="356"/>
      <c r="N14" s="356"/>
      <c r="O14" s="356"/>
      <c r="P14" s="356"/>
      <c r="Q14" s="356"/>
      <c r="R14" s="357"/>
    </row>
    <row r="15" spans="1:18" s="82" customFormat="1" ht="16.5" thickTop="1" x14ac:dyDescent="0.25">
      <c r="A15" s="272"/>
      <c r="B15" s="271"/>
      <c r="C15" s="271"/>
      <c r="D15" s="271"/>
      <c r="E15" s="271"/>
      <c r="F15" s="271"/>
      <c r="G15" s="271"/>
      <c r="H15" s="271"/>
      <c r="I15" s="271"/>
      <c r="J15" s="271"/>
      <c r="K15" s="271"/>
      <c r="L15" s="271"/>
      <c r="M15" s="271"/>
      <c r="N15" s="271"/>
      <c r="O15" s="271"/>
      <c r="P15" s="271"/>
      <c r="Q15" s="271"/>
      <c r="R15" s="270"/>
    </row>
    <row r="16" spans="1:18" s="83" customFormat="1" ht="17.25" x14ac:dyDescent="0.3">
      <c r="A16" s="269" t="s">
        <v>235</v>
      </c>
      <c r="B16" s="268"/>
      <c r="C16" s="268"/>
      <c r="D16" s="268"/>
      <c r="E16" s="268"/>
      <c r="F16" s="268"/>
      <c r="G16" s="268"/>
      <c r="H16" s="268"/>
      <c r="I16" s="268"/>
      <c r="J16" s="268"/>
      <c r="K16" s="268"/>
      <c r="L16" s="268"/>
      <c r="M16" s="268"/>
      <c r="N16" s="268"/>
      <c r="O16" s="268"/>
      <c r="P16" s="268"/>
      <c r="Q16" s="268"/>
      <c r="R16" s="267"/>
    </row>
    <row r="17" spans="1:19" s="1" customFormat="1" ht="15.75" x14ac:dyDescent="0.25">
      <c r="A17" s="358" t="s">
        <v>236</v>
      </c>
      <c r="B17" s="359"/>
      <c r="C17" s="347" t="s">
        <v>434</v>
      </c>
      <c r="D17" s="347" t="s">
        <v>5</v>
      </c>
      <c r="E17" s="347"/>
      <c r="F17" s="347"/>
      <c r="G17" s="347"/>
      <c r="H17" s="347" t="s">
        <v>237</v>
      </c>
      <c r="I17" s="347"/>
      <c r="J17" s="347"/>
      <c r="K17" s="347"/>
      <c r="L17" s="359" t="s">
        <v>238</v>
      </c>
      <c r="M17" s="347" t="s">
        <v>239</v>
      </c>
      <c r="N17" s="347"/>
      <c r="O17" s="347"/>
      <c r="P17" s="347"/>
      <c r="Q17" s="347"/>
      <c r="R17" s="363"/>
    </row>
    <row r="18" spans="1:19" s="1" customFormat="1" ht="39" customHeight="1" x14ac:dyDescent="0.25">
      <c r="A18" s="358"/>
      <c r="B18" s="359"/>
      <c r="C18" s="347"/>
      <c r="D18" s="266" t="s">
        <v>240</v>
      </c>
      <c r="E18" s="266" t="s">
        <v>6</v>
      </c>
      <c r="F18" s="266" t="s">
        <v>241</v>
      </c>
      <c r="G18" s="266" t="s">
        <v>7</v>
      </c>
      <c r="H18" s="266" t="s">
        <v>0</v>
      </c>
      <c r="I18" s="266" t="s">
        <v>1</v>
      </c>
      <c r="J18" s="266" t="s">
        <v>234</v>
      </c>
      <c r="K18" s="266" t="s">
        <v>2</v>
      </c>
      <c r="L18" s="359"/>
      <c r="M18" s="265" t="s">
        <v>8</v>
      </c>
      <c r="N18" s="265" t="s">
        <v>9</v>
      </c>
      <c r="O18" s="265" t="s">
        <v>10</v>
      </c>
      <c r="P18" s="265" t="s">
        <v>11</v>
      </c>
      <c r="Q18" s="265" t="s">
        <v>12</v>
      </c>
      <c r="R18" s="264" t="s">
        <v>13</v>
      </c>
    </row>
    <row r="19" spans="1:19" ht="23.25" customHeight="1" x14ac:dyDescent="0.25">
      <c r="A19" s="384" t="s">
        <v>433</v>
      </c>
      <c r="B19" s="385"/>
      <c r="C19" s="386">
        <f>SUM(G19:G24)</f>
        <v>92760</v>
      </c>
      <c r="D19" s="262" t="s">
        <v>388</v>
      </c>
      <c r="E19" s="255">
        <f>7.5*14</f>
        <v>105</v>
      </c>
      <c r="F19" s="261">
        <v>172</v>
      </c>
      <c r="G19" s="256">
        <f t="shared" ref="G19:G29" si="0">+F19*E19</f>
        <v>18060</v>
      </c>
      <c r="H19" s="256"/>
      <c r="I19" s="256"/>
      <c r="J19" s="256"/>
      <c r="K19" s="256"/>
      <c r="L19" s="263" t="s">
        <v>432</v>
      </c>
      <c r="M19" s="255"/>
      <c r="N19" s="255"/>
      <c r="O19" s="255"/>
      <c r="P19" s="255"/>
      <c r="Q19" s="255"/>
      <c r="R19" s="254"/>
      <c r="S19" s="23"/>
    </row>
    <row r="20" spans="1:19" ht="26.25" customHeight="1" x14ac:dyDescent="0.25">
      <c r="A20" s="384"/>
      <c r="B20" s="385"/>
      <c r="C20" s="386"/>
      <c r="D20" s="262" t="s">
        <v>431</v>
      </c>
      <c r="E20" s="255">
        <v>10</v>
      </c>
      <c r="F20" s="261">
        <v>2100</v>
      </c>
      <c r="G20" s="256">
        <f t="shared" si="0"/>
        <v>21000</v>
      </c>
      <c r="H20" s="256"/>
      <c r="I20" s="256"/>
      <c r="J20" s="256"/>
      <c r="K20" s="256"/>
      <c r="L20" s="263"/>
      <c r="M20" s="255"/>
      <c r="N20" s="255"/>
      <c r="O20" s="255"/>
      <c r="P20" s="255"/>
      <c r="Q20" s="255"/>
      <c r="R20" s="254"/>
      <c r="S20" s="23"/>
    </row>
    <row r="21" spans="1:19" ht="27" customHeight="1" x14ac:dyDescent="0.25">
      <c r="A21" s="384"/>
      <c r="B21" s="385"/>
      <c r="C21" s="386"/>
      <c r="D21" s="262" t="s">
        <v>429</v>
      </c>
      <c r="E21" s="255">
        <v>10</v>
      </c>
      <c r="F21" s="261">
        <v>1050</v>
      </c>
      <c r="G21" s="256">
        <f t="shared" si="0"/>
        <v>10500</v>
      </c>
      <c r="H21" s="256"/>
      <c r="I21" s="256"/>
      <c r="J21" s="256"/>
      <c r="K21" s="256"/>
      <c r="L21" s="263"/>
      <c r="M21" s="255"/>
      <c r="N21" s="255"/>
      <c r="O21" s="255"/>
      <c r="P21" s="255"/>
      <c r="Q21" s="255"/>
      <c r="R21" s="254"/>
      <c r="S21" s="23"/>
    </row>
    <row r="22" spans="1:19" ht="27" customHeight="1" x14ac:dyDescent="0.25">
      <c r="A22" s="384"/>
      <c r="B22" s="385"/>
      <c r="C22" s="386"/>
      <c r="D22" s="262" t="s">
        <v>430</v>
      </c>
      <c r="E22" s="255">
        <v>4</v>
      </c>
      <c r="F22" s="261">
        <v>3500</v>
      </c>
      <c r="G22" s="256">
        <f t="shared" si="0"/>
        <v>14000</v>
      </c>
      <c r="H22" s="256"/>
      <c r="I22" s="256"/>
      <c r="J22" s="256"/>
      <c r="K22" s="256"/>
      <c r="L22" s="263"/>
      <c r="M22" s="255"/>
      <c r="N22" s="255"/>
      <c r="O22" s="255"/>
      <c r="P22" s="255"/>
      <c r="Q22" s="255"/>
      <c r="R22" s="254"/>
      <c r="S22" s="23"/>
    </row>
    <row r="23" spans="1:19" ht="24" customHeight="1" x14ac:dyDescent="0.25">
      <c r="A23" s="384"/>
      <c r="B23" s="385"/>
      <c r="C23" s="386"/>
      <c r="D23" s="262" t="s">
        <v>429</v>
      </c>
      <c r="E23" s="255">
        <v>4</v>
      </c>
      <c r="F23" s="261">
        <v>2050</v>
      </c>
      <c r="G23" s="256">
        <f t="shared" si="0"/>
        <v>8200</v>
      </c>
      <c r="H23" s="256"/>
      <c r="I23" s="256"/>
      <c r="J23" s="256"/>
      <c r="K23" s="256"/>
      <c r="L23" s="263"/>
      <c r="M23" s="255"/>
      <c r="N23" s="255"/>
      <c r="O23" s="255"/>
      <c r="P23" s="255"/>
      <c r="Q23" s="255"/>
      <c r="R23" s="254"/>
      <c r="S23" s="23"/>
    </row>
    <row r="24" spans="1:19" ht="12.75" customHeight="1" x14ac:dyDescent="0.25">
      <c r="A24" s="384"/>
      <c r="B24" s="385"/>
      <c r="C24" s="386"/>
      <c r="D24" s="262" t="s">
        <v>427</v>
      </c>
      <c r="E24" s="255">
        <v>14</v>
      </c>
      <c r="F24" s="261">
        <v>1500</v>
      </c>
      <c r="G24" s="256">
        <f t="shared" si="0"/>
        <v>21000</v>
      </c>
      <c r="H24" s="256"/>
      <c r="I24" s="256"/>
      <c r="J24" s="256"/>
      <c r="K24" s="256"/>
      <c r="L24" s="263"/>
      <c r="M24" s="255"/>
      <c r="N24" s="255"/>
      <c r="O24" s="255"/>
      <c r="P24" s="255"/>
      <c r="Q24" s="255"/>
      <c r="R24" s="254"/>
      <c r="S24" s="23"/>
    </row>
    <row r="25" spans="1:19" s="85" customFormat="1" ht="31.5" customHeight="1" x14ac:dyDescent="0.25">
      <c r="A25" s="384" t="s">
        <v>428</v>
      </c>
      <c r="B25" s="387"/>
      <c r="C25" s="388">
        <f>SUM(G25:G26)</f>
        <v>19200</v>
      </c>
      <c r="D25" s="262" t="s">
        <v>388</v>
      </c>
      <c r="E25" s="255">
        <v>24</v>
      </c>
      <c r="F25" s="261">
        <v>500</v>
      </c>
      <c r="G25" s="256">
        <f t="shared" si="0"/>
        <v>12000</v>
      </c>
      <c r="H25" s="256"/>
      <c r="I25" s="256"/>
      <c r="J25" s="256"/>
      <c r="K25" s="256"/>
      <c r="L25" s="255"/>
      <c r="M25" s="255"/>
      <c r="N25" s="255"/>
      <c r="O25" s="255"/>
      <c r="P25" s="255"/>
      <c r="Q25" s="255"/>
      <c r="R25" s="254"/>
      <c r="S25" s="84"/>
    </row>
    <row r="26" spans="1:19" s="85" customFormat="1" ht="30.75" customHeight="1" x14ac:dyDescent="0.25">
      <c r="A26" s="384"/>
      <c r="B26" s="387"/>
      <c r="C26" s="388"/>
      <c r="D26" s="262" t="s">
        <v>427</v>
      </c>
      <c r="E26" s="255">
        <v>24</v>
      </c>
      <c r="F26" s="261">
        <v>300</v>
      </c>
      <c r="G26" s="256">
        <f t="shared" si="0"/>
        <v>7200</v>
      </c>
      <c r="H26" s="256"/>
      <c r="I26" s="256"/>
      <c r="J26" s="256"/>
      <c r="K26" s="256"/>
      <c r="L26" s="255"/>
      <c r="M26" s="255"/>
      <c r="N26" s="255"/>
      <c r="O26" s="255"/>
      <c r="P26" s="255"/>
      <c r="Q26" s="255"/>
      <c r="R26" s="254"/>
      <c r="S26" s="84"/>
    </row>
    <row r="27" spans="1:19" ht="37.5" customHeight="1" x14ac:dyDescent="0.25">
      <c r="A27" s="389" t="s">
        <v>426</v>
      </c>
      <c r="B27" s="390"/>
      <c r="C27" s="386">
        <f>SUM(G27:G29)</f>
        <v>527000</v>
      </c>
      <c r="D27" s="260" t="s">
        <v>425</v>
      </c>
      <c r="E27" s="258">
        <v>2</v>
      </c>
      <c r="F27" s="257">
        <v>35000</v>
      </c>
      <c r="G27" s="256">
        <f t="shared" si="0"/>
        <v>70000</v>
      </c>
      <c r="H27" s="256"/>
      <c r="I27" s="256"/>
      <c r="J27" s="256"/>
      <c r="K27" s="256"/>
      <c r="L27" s="255"/>
      <c r="M27" s="255"/>
      <c r="N27" s="255"/>
      <c r="O27" s="255"/>
      <c r="P27" s="255"/>
      <c r="Q27" s="255"/>
      <c r="R27" s="254"/>
      <c r="S27" s="23"/>
    </row>
    <row r="28" spans="1:19" ht="50.25" customHeight="1" x14ac:dyDescent="0.25">
      <c r="A28" s="389"/>
      <c r="B28" s="390"/>
      <c r="C28" s="386"/>
      <c r="D28" s="260" t="s">
        <v>424</v>
      </c>
      <c r="E28" s="258">
        <v>13</v>
      </c>
      <c r="F28" s="257">
        <v>35000</v>
      </c>
      <c r="G28" s="256">
        <f t="shared" si="0"/>
        <v>455000</v>
      </c>
      <c r="H28" s="256"/>
      <c r="I28" s="256"/>
      <c r="J28" s="256"/>
      <c r="K28" s="256"/>
      <c r="L28" s="255"/>
      <c r="M28" s="255"/>
      <c r="N28" s="255"/>
      <c r="O28" s="255"/>
      <c r="P28" s="255"/>
      <c r="Q28" s="255"/>
      <c r="R28" s="254"/>
      <c r="S28" s="23"/>
    </row>
    <row r="29" spans="1:19" ht="31.5" customHeight="1" x14ac:dyDescent="0.25">
      <c r="A29" s="389"/>
      <c r="B29" s="390"/>
      <c r="C29" s="386"/>
      <c r="D29" s="259" t="s">
        <v>423</v>
      </c>
      <c r="E29" s="258">
        <v>1</v>
      </c>
      <c r="F29" s="257">
        <v>2000</v>
      </c>
      <c r="G29" s="256">
        <f t="shared" si="0"/>
        <v>2000</v>
      </c>
      <c r="H29" s="256"/>
      <c r="I29" s="256"/>
      <c r="J29" s="256"/>
      <c r="K29" s="256"/>
      <c r="L29" s="255"/>
      <c r="M29" s="255"/>
      <c r="N29" s="255"/>
      <c r="O29" s="255"/>
      <c r="P29" s="255"/>
      <c r="Q29" s="255"/>
      <c r="R29" s="254"/>
      <c r="S29" s="23"/>
    </row>
    <row r="30" spans="1:19" s="82" customFormat="1" ht="16.5" thickBot="1" x14ac:dyDescent="0.3">
      <c r="A30" s="253"/>
      <c r="B30" s="251"/>
      <c r="C30" s="252">
        <f>SUM(C19:C29)</f>
        <v>638960</v>
      </c>
      <c r="D30" s="251"/>
      <c r="E30" s="251"/>
      <c r="F30" s="251"/>
      <c r="G30" s="251"/>
      <c r="H30" s="251"/>
      <c r="I30" s="251"/>
      <c r="J30" s="251"/>
      <c r="K30" s="250"/>
      <c r="L30" s="249" t="s">
        <v>422</v>
      </c>
      <c r="M30" s="381"/>
      <c r="N30" s="381"/>
      <c r="O30" s="381"/>
      <c r="P30" s="381"/>
      <c r="Q30" s="381"/>
      <c r="R30" s="382"/>
    </row>
    <row r="31" spans="1:19" s="82" customFormat="1" ht="19.5" thickTop="1" x14ac:dyDescent="0.25">
      <c r="A31" s="383"/>
      <c r="B31" s="383"/>
      <c r="C31" s="383"/>
      <c r="D31" s="383"/>
      <c r="E31" s="383"/>
      <c r="F31" s="383"/>
      <c r="G31" s="383"/>
      <c r="H31" s="383"/>
      <c r="I31" s="383"/>
      <c r="J31" s="383"/>
      <c r="K31" s="383"/>
      <c r="L31" s="383"/>
      <c r="M31" s="383"/>
      <c r="N31" s="383"/>
      <c r="O31" s="383"/>
      <c r="P31" s="383"/>
      <c r="Q31" s="383"/>
      <c r="R31" s="383"/>
    </row>
    <row r="32" spans="1:19" s="82" customFormat="1" ht="18.75" x14ac:dyDescent="0.25">
      <c r="A32" s="248"/>
      <c r="B32" s="248"/>
      <c r="C32" s="248"/>
      <c r="D32" s="248"/>
      <c r="E32" s="248"/>
      <c r="F32" s="248"/>
      <c r="G32" s="248"/>
      <c r="H32" s="248"/>
      <c r="I32" s="248"/>
      <c r="J32" s="248"/>
      <c r="K32" s="248"/>
      <c r="L32" s="248"/>
      <c r="M32" s="248"/>
      <c r="N32" s="248"/>
      <c r="O32" s="248"/>
      <c r="P32" s="248"/>
      <c r="Q32" s="248"/>
      <c r="R32" s="248"/>
    </row>
    <row r="33" spans="1:18" s="82" customFormat="1" ht="17.25" x14ac:dyDescent="0.3">
      <c r="A33" s="247"/>
      <c r="B33" s="246"/>
      <c r="C33" s="246"/>
      <c r="D33" s="246"/>
      <c r="E33" s="246"/>
      <c r="F33" s="246"/>
      <c r="G33" s="246"/>
      <c r="H33" s="246"/>
      <c r="I33" s="246"/>
      <c r="J33" s="246"/>
      <c r="K33" s="246"/>
      <c r="L33" s="246"/>
      <c r="M33" s="246"/>
      <c r="N33" s="83"/>
      <c r="O33" s="83"/>
      <c r="P33" s="83"/>
      <c r="Q33" s="83"/>
      <c r="R33" s="83"/>
    </row>
    <row r="34" spans="1:18" s="82" customFormat="1" x14ac:dyDescent="0.25">
      <c r="C34" s="245"/>
      <c r="E34" s="244"/>
      <c r="F34" s="245"/>
      <c r="G34" s="245"/>
      <c r="H34" s="245"/>
      <c r="I34" s="245"/>
      <c r="J34" s="245"/>
      <c r="K34" s="245"/>
    </row>
    <row r="35" spans="1:18" s="82" customFormat="1" x14ac:dyDescent="0.25">
      <c r="C35" s="245"/>
      <c r="E35" s="244"/>
      <c r="F35" s="245"/>
      <c r="G35" s="245"/>
      <c r="H35" s="245"/>
      <c r="I35" s="245"/>
      <c r="J35" s="245"/>
      <c r="K35" s="245"/>
    </row>
    <row r="36" spans="1:18" s="82" customFormat="1" x14ac:dyDescent="0.25">
      <c r="C36" s="245"/>
      <c r="E36" s="244"/>
      <c r="F36" s="245"/>
      <c r="G36" s="245"/>
      <c r="H36" s="245"/>
      <c r="I36" s="245"/>
      <c r="J36" s="245"/>
      <c r="K36" s="245"/>
    </row>
    <row r="37" spans="1:18" s="82" customFormat="1" x14ac:dyDescent="0.25">
      <c r="C37" s="245"/>
      <c r="E37" s="244"/>
      <c r="F37" s="245"/>
      <c r="G37" s="245"/>
      <c r="H37" s="245"/>
      <c r="I37" s="245"/>
      <c r="J37" s="245"/>
      <c r="K37" s="245"/>
    </row>
    <row r="38" spans="1:18" s="82" customFormat="1" x14ac:dyDescent="0.25">
      <c r="C38" s="245"/>
      <c r="E38" s="244"/>
      <c r="F38" s="245"/>
      <c r="G38" s="245"/>
      <c r="H38" s="245"/>
      <c r="I38" s="245"/>
      <c r="J38" s="245"/>
      <c r="K38" s="245"/>
    </row>
    <row r="39" spans="1:18" s="82" customFormat="1" x14ac:dyDescent="0.25">
      <c r="C39" s="245"/>
      <c r="E39" s="244"/>
      <c r="F39" s="245"/>
      <c r="G39" s="245"/>
      <c r="H39" s="245"/>
      <c r="I39" s="245"/>
      <c r="J39" s="245"/>
      <c r="K39" s="245"/>
    </row>
    <row r="40" spans="1:18" s="82" customFormat="1" x14ac:dyDescent="0.25">
      <c r="C40" s="245"/>
      <c r="E40" s="244"/>
      <c r="F40" s="245"/>
      <c r="G40" s="245"/>
      <c r="H40" s="245"/>
      <c r="I40" s="245"/>
      <c r="J40" s="245"/>
      <c r="K40" s="245"/>
    </row>
    <row r="41" spans="1:18" s="82" customFormat="1" x14ac:dyDescent="0.25">
      <c r="C41" s="245"/>
      <c r="E41" s="244"/>
      <c r="F41" s="245"/>
      <c r="G41" s="245"/>
      <c r="H41" s="245"/>
      <c r="I41" s="245"/>
      <c r="J41" s="245"/>
      <c r="K41" s="245"/>
    </row>
    <row r="42" spans="1:18" s="82" customFormat="1" x14ac:dyDescent="0.25">
      <c r="C42" s="245"/>
      <c r="E42" s="244"/>
      <c r="F42" s="245"/>
      <c r="G42" s="245"/>
      <c r="H42" s="245"/>
      <c r="I42" s="245"/>
      <c r="J42" s="245"/>
      <c r="K42" s="245"/>
    </row>
    <row r="43" spans="1:18" s="82" customFormat="1" x14ac:dyDescent="0.25">
      <c r="C43" s="245"/>
      <c r="E43" s="244"/>
      <c r="F43" s="245"/>
      <c r="G43" s="245"/>
      <c r="H43" s="245"/>
      <c r="I43" s="245"/>
      <c r="J43" s="245"/>
      <c r="K43" s="245"/>
    </row>
    <row r="44" spans="1:18" s="82" customFormat="1" x14ac:dyDescent="0.25">
      <c r="C44" s="245"/>
      <c r="E44" s="244"/>
      <c r="F44" s="245"/>
      <c r="G44" s="245"/>
      <c r="H44" s="245"/>
      <c r="I44" s="245"/>
      <c r="J44" s="245"/>
      <c r="K44" s="245"/>
    </row>
    <row r="45" spans="1:18" s="82" customFormat="1" x14ac:dyDescent="0.25">
      <c r="H45" s="244"/>
      <c r="L45" s="244"/>
    </row>
    <row r="46" spans="1:18" s="82" customFormat="1" x14ac:dyDescent="0.25">
      <c r="C46" s="245"/>
      <c r="E46" s="244"/>
    </row>
    <row r="47" spans="1:18" s="82" customFormat="1" x14ac:dyDescent="0.25"/>
    <row r="48" spans="1:18"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row r="61" s="82" customFormat="1" x14ac:dyDescent="0.25"/>
  </sheetData>
  <mergeCells count="31">
    <mergeCell ref="B6:D6"/>
    <mergeCell ref="G6:I6"/>
    <mergeCell ref="B7:D7"/>
    <mergeCell ref="G7:I7"/>
    <mergeCell ref="A8:C8"/>
    <mergeCell ref="A11:R11"/>
    <mergeCell ref="A12:A13"/>
    <mergeCell ref="B12:C13"/>
    <mergeCell ref="D12:D13"/>
    <mergeCell ref="E12:E13"/>
    <mergeCell ref="F12:F13"/>
    <mergeCell ref="G12:G13"/>
    <mergeCell ref="H12:K12"/>
    <mergeCell ref="L12:L13"/>
    <mergeCell ref="M12:R13"/>
    <mergeCell ref="B14:C14"/>
    <mergeCell ref="M14:R14"/>
    <mergeCell ref="A17:B18"/>
    <mergeCell ref="C17:C18"/>
    <mergeCell ref="D17:G17"/>
    <mergeCell ref="H17:K17"/>
    <mergeCell ref="L17:L18"/>
    <mergeCell ref="M17:R17"/>
    <mergeCell ref="M30:R30"/>
    <mergeCell ref="A31:R31"/>
    <mergeCell ref="A19:B24"/>
    <mergeCell ref="C19:C24"/>
    <mergeCell ref="A25:B26"/>
    <mergeCell ref="C25:C26"/>
    <mergeCell ref="A27:B29"/>
    <mergeCell ref="C27:C29"/>
  </mergeCells>
  <printOptions horizontalCentered="1"/>
  <pageMargins left="0.51181102362204722" right="0.51181102362204722" top="0.55118110236220474" bottom="0.55118110236220474" header="0.31496062992125984" footer="0.31496062992125984"/>
  <pageSetup scale="59" fitToWidth="20" fitToHeight="20" orientation="landscape" horizontalDpi="300" verticalDpi="30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view="pageBreakPreview" zoomScale="70" zoomScaleNormal="90" zoomScaleSheetLayoutView="70" workbookViewId="0">
      <selection activeCell="A18" sqref="A18:A22"/>
    </sheetView>
  </sheetViews>
  <sheetFormatPr baseColWidth="10" defaultRowHeight="15" x14ac:dyDescent="0.25"/>
  <cols>
    <col min="1" max="1" width="48.85546875" customWidth="1"/>
    <col min="2" max="2" width="48" customWidth="1"/>
    <col min="3" max="3" width="23.42578125" customWidth="1"/>
    <col min="4" max="4" width="19" customWidth="1"/>
    <col min="5" max="5" width="14" style="94" customWidth="1"/>
    <col min="6" max="6" width="13.140625" customWidth="1"/>
    <col min="7" max="10" width="11.85546875" customWidth="1"/>
    <col min="11" max="11" width="15.7109375" customWidth="1"/>
    <col min="12" max="12" width="5.28515625" customWidth="1"/>
    <col min="13" max="13" width="5.7109375" customWidth="1"/>
    <col min="14" max="17" width="3.28515625" customWidth="1"/>
    <col min="18" max="18" width="1.7109375" customWidth="1"/>
    <col min="256" max="256" width="21.7109375" customWidth="1"/>
    <col min="257" max="257" width="18.7109375" customWidth="1"/>
    <col min="258" max="258" width="16.5703125" customWidth="1"/>
    <col min="259" max="259" width="23.42578125" customWidth="1"/>
    <col min="260" max="260" width="19" customWidth="1"/>
    <col min="261" max="261" width="14" customWidth="1"/>
    <col min="262" max="266" width="11.85546875" customWidth="1"/>
    <col min="267" max="267" width="15.7109375" customWidth="1"/>
    <col min="268" max="268" width="5.28515625" customWidth="1"/>
    <col min="269" max="269" width="5.7109375" customWidth="1"/>
    <col min="270" max="273" width="3.28515625" customWidth="1"/>
    <col min="274" max="274" width="1.7109375" customWidth="1"/>
    <col min="512" max="512" width="21.7109375" customWidth="1"/>
    <col min="513" max="513" width="18.7109375" customWidth="1"/>
    <col min="514" max="514" width="16.5703125" customWidth="1"/>
    <col min="515" max="515" width="23.42578125" customWidth="1"/>
    <col min="516" max="516" width="19" customWidth="1"/>
    <col min="517" max="517" width="14" customWidth="1"/>
    <col min="518" max="522" width="11.85546875" customWidth="1"/>
    <col min="523" max="523" width="15.7109375" customWidth="1"/>
    <col min="524" max="524" width="5.28515625" customWidth="1"/>
    <col min="525" max="525" width="5.7109375" customWidth="1"/>
    <col min="526" max="529" width="3.28515625" customWidth="1"/>
    <col min="530" max="530" width="1.7109375" customWidth="1"/>
    <col min="768" max="768" width="21.7109375" customWidth="1"/>
    <col min="769" max="769" width="18.7109375" customWidth="1"/>
    <col min="770" max="770" width="16.5703125" customWidth="1"/>
    <col min="771" max="771" width="23.42578125" customWidth="1"/>
    <col min="772" max="772" width="19" customWidth="1"/>
    <col min="773" max="773" width="14" customWidth="1"/>
    <col min="774" max="778" width="11.85546875" customWidth="1"/>
    <col min="779" max="779" width="15.7109375" customWidth="1"/>
    <col min="780" max="780" width="5.28515625" customWidth="1"/>
    <col min="781" max="781" width="5.7109375" customWidth="1"/>
    <col min="782" max="785" width="3.28515625" customWidth="1"/>
    <col min="786" max="786" width="1.7109375" customWidth="1"/>
    <col min="1024" max="1024" width="21.7109375" customWidth="1"/>
    <col min="1025" max="1025" width="18.7109375" customWidth="1"/>
    <col min="1026" max="1026" width="16.5703125" customWidth="1"/>
    <col min="1027" max="1027" width="23.42578125" customWidth="1"/>
    <col min="1028" max="1028" width="19" customWidth="1"/>
    <col min="1029" max="1029" width="14" customWidth="1"/>
    <col min="1030" max="1034" width="11.85546875" customWidth="1"/>
    <col min="1035" max="1035" width="15.7109375" customWidth="1"/>
    <col min="1036" max="1036" width="5.28515625" customWidth="1"/>
    <col min="1037" max="1037" width="5.7109375" customWidth="1"/>
    <col min="1038" max="1041" width="3.28515625" customWidth="1"/>
    <col min="1042" max="1042" width="1.7109375" customWidth="1"/>
    <col min="1280" max="1280" width="21.7109375" customWidth="1"/>
    <col min="1281" max="1281" width="18.7109375" customWidth="1"/>
    <col min="1282" max="1282" width="16.5703125" customWidth="1"/>
    <col min="1283" max="1283" width="23.42578125" customWidth="1"/>
    <col min="1284" max="1284" width="19" customWidth="1"/>
    <col min="1285" max="1285" width="14" customWidth="1"/>
    <col min="1286" max="1290" width="11.85546875" customWidth="1"/>
    <col min="1291" max="1291" width="15.7109375" customWidth="1"/>
    <col min="1292" max="1292" width="5.28515625" customWidth="1"/>
    <col min="1293" max="1293" width="5.7109375" customWidth="1"/>
    <col min="1294" max="1297" width="3.28515625" customWidth="1"/>
    <col min="1298" max="1298" width="1.7109375" customWidth="1"/>
    <col min="1536" max="1536" width="21.7109375" customWidth="1"/>
    <col min="1537" max="1537" width="18.7109375" customWidth="1"/>
    <col min="1538" max="1538" width="16.5703125" customWidth="1"/>
    <col min="1539" max="1539" width="23.42578125" customWidth="1"/>
    <col min="1540" max="1540" width="19" customWidth="1"/>
    <col min="1541" max="1541" width="14" customWidth="1"/>
    <col min="1542" max="1546" width="11.85546875" customWidth="1"/>
    <col min="1547" max="1547" width="15.7109375" customWidth="1"/>
    <col min="1548" max="1548" width="5.28515625" customWidth="1"/>
    <col min="1549" max="1549" width="5.7109375" customWidth="1"/>
    <col min="1550" max="1553" width="3.28515625" customWidth="1"/>
    <col min="1554" max="1554" width="1.7109375" customWidth="1"/>
    <col min="1792" max="1792" width="21.7109375" customWidth="1"/>
    <col min="1793" max="1793" width="18.7109375" customWidth="1"/>
    <col min="1794" max="1794" width="16.5703125" customWidth="1"/>
    <col min="1795" max="1795" width="23.42578125" customWidth="1"/>
    <col min="1796" max="1796" width="19" customWidth="1"/>
    <col min="1797" max="1797" width="14" customWidth="1"/>
    <col min="1798" max="1802" width="11.85546875" customWidth="1"/>
    <col min="1803" max="1803" width="15.7109375" customWidth="1"/>
    <col min="1804" max="1804" width="5.28515625" customWidth="1"/>
    <col min="1805" max="1805" width="5.7109375" customWidth="1"/>
    <col min="1806" max="1809" width="3.28515625" customWidth="1"/>
    <col min="1810" max="1810" width="1.7109375" customWidth="1"/>
    <col min="2048" max="2048" width="21.7109375" customWidth="1"/>
    <col min="2049" max="2049" width="18.7109375" customWidth="1"/>
    <col min="2050" max="2050" width="16.5703125" customWidth="1"/>
    <col min="2051" max="2051" width="23.42578125" customWidth="1"/>
    <col min="2052" max="2052" width="19" customWidth="1"/>
    <col min="2053" max="2053" width="14" customWidth="1"/>
    <col min="2054" max="2058" width="11.85546875" customWidth="1"/>
    <col min="2059" max="2059" width="15.7109375" customWidth="1"/>
    <col min="2060" max="2060" width="5.28515625" customWidth="1"/>
    <col min="2061" max="2061" width="5.7109375" customWidth="1"/>
    <col min="2062" max="2065" width="3.28515625" customWidth="1"/>
    <col min="2066" max="2066" width="1.7109375" customWidth="1"/>
    <col min="2304" max="2304" width="21.7109375" customWidth="1"/>
    <col min="2305" max="2305" width="18.7109375" customWidth="1"/>
    <col min="2306" max="2306" width="16.5703125" customWidth="1"/>
    <col min="2307" max="2307" width="23.42578125" customWidth="1"/>
    <col min="2308" max="2308" width="19" customWidth="1"/>
    <col min="2309" max="2309" width="14" customWidth="1"/>
    <col min="2310" max="2314" width="11.85546875" customWidth="1"/>
    <col min="2315" max="2315" width="15.7109375" customWidth="1"/>
    <col min="2316" max="2316" width="5.28515625" customWidth="1"/>
    <col min="2317" max="2317" width="5.7109375" customWidth="1"/>
    <col min="2318" max="2321" width="3.28515625" customWidth="1"/>
    <col min="2322" max="2322" width="1.7109375" customWidth="1"/>
    <col min="2560" max="2560" width="21.7109375" customWidth="1"/>
    <col min="2561" max="2561" width="18.7109375" customWidth="1"/>
    <col min="2562" max="2562" width="16.5703125" customWidth="1"/>
    <col min="2563" max="2563" width="23.42578125" customWidth="1"/>
    <col min="2564" max="2564" width="19" customWidth="1"/>
    <col min="2565" max="2565" width="14" customWidth="1"/>
    <col min="2566" max="2570" width="11.85546875" customWidth="1"/>
    <col min="2571" max="2571" width="15.7109375" customWidth="1"/>
    <col min="2572" max="2572" width="5.28515625" customWidth="1"/>
    <col min="2573" max="2573" width="5.7109375" customWidth="1"/>
    <col min="2574" max="2577" width="3.28515625" customWidth="1"/>
    <col min="2578" max="2578" width="1.7109375" customWidth="1"/>
    <col min="2816" max="2816" width="21.7109375" customWidth="1"/>
    <col min="2817" max="2817" width="18.7109375" customWidth="1"/>
    <col min="2818" max="2818" width="16.5703125" customWidth="1"/>
    <col min="2819" max="2819" width="23.42578125" customWidth="1"/>
    <col min="2820" max="2820" width="19" customWidth="1"/>
    <col min="2821" max="2821" width="14" customWidth="1"/>
    <col min="2822" max="2826" width="11.85546875" customWidth="1"/>
    <col min="2827" max="2827" width="15.7109375" customWidth="1"/>
    <col min="2828" max="2828" width="5.28515625" customWidth="1"/>
    <col min="2829" max="2829" width="5.7109375" customWidth="1"/>
    <col min="2830" max="2833" width="3.28515625" customWidth="1"/>
    <col min="2834" max="2834" width="1.7109375" customWidth="1"/>
    <col min="3072" max="3072" width="21.7109375" customWidth="1"/>
    <col min="3073" max="3073" width="18.7109375" customWidth="1"/>
    <col min="3074" max="3074" width="16.5703125" customWidth="1"/>
    <col min="3075" max="3075" width="23.42578125" customWidth="1"/>
    <col min="3076" max="3076" width="19" customWidth="1"/>
    <col min="3077" max="3077" width="14" customWidth="1"/>
    <col min="3078" max="3082" width="11.85546875" customWidth="1"/>
    <col min="3083" max="3083" width="15.7109375" customWidth="1"/>
    <col min="3084" max="3084" width="5.28515625" customWidth="1"/>
    <col min="3085" max="3085" width="5.7109375" customWidth="1"/>
    <col min="3086" max="3089" width="3.28515625" customWidth="1"/>
    <col min="3090" max="3090" width="1.7109375" customWidth="1"/>
    <col min="3328" max="3328" width="21.7109375" customWidth="1"/>
    <col min="3329" max="3329" width="18.7109375" customWidth="1"/>
    <col min="3330" max="3330" width="16.5703125" customWidth="1"/>
    <col min="3331" max="3331" width="23.42578125" customWidth="1"/>
    <col min="3332" max="3332" width="19" customWidth="1"/>
    <col min="3333" max="3333" width="14" customWidth="1"/>
    <col min="3334" max="3338" width="11.85546875" customWidth="1"/>
    <col min="3339" max="3339" width="15.7109375" customWidth="1"/>
    <col min="3340" max="3340" width="5.28515625" customWidth="1"/>
    <col min="3341" max="3341" width="5.7109375" customWidth="1"/>
    <col min="3342" max="3345" width="3.28515625" customWidth="1"/>
    <col min="3346" max="3346" width="1.7109375" customWidth="1"/>
    <col min="3584" max="3584" width="21.7109375" customWidth="1"/>
    <col min="3585" max="3585" width="18.7109375" customWidth="1"/>
    <col min="3586" max="3586" width="16.5703125" customWidth="1"/>
    <col min="3587" max="3587" width="23.42578125" customWidth="1"/>
    <col min="3588" max="3588" width="19" customWidth="1"/>
    <col min="3589" max="3589" width="14" customWidth="1"/>
    <col min="3590" max="3594" width="11.85546875" customWidth="1"/>
    <col min="3595" max="3595" width="15.7109375" customWidth="1"/>
    <col min="3596" max="3596" width="5.28515625" customWidth="1"/>
    <col min="3597" max="3597" width="5.7109375" customWidth="1"/>
    <col min="3598" max="3601" width="3.28515625" customWidth="1"/>
    <col min="3602" max="3602" width="1.7109375" customWidth="1"/>
    <col min="3840" max="3840" width="21.7109375" customWidth="1"/>
    <col min="3841" max="3841" width="18.7109375" customWidth="1"/>
    <col min="3842" max="3842" width="16.5703125" customWidth="1"/>
    <col min="3843" max="3843" width="23.42578125" customWidth="1"/>
    <col min="3844" max="3844" width="19" customWidth="1"/>
    <col min="3845" max="3845" width="14" customWidth="1"/>
    <col min="3846" max="3850" width="11.85546875" customWidth="1"/>
    <col min="3851" max="3851" width="15.7109375" customWidth="1"/>
    <col min="3852" max="3852" width="5.28515625" customWidth="1"/>
    <col min="3853" max="3853" width="5.7109375" customWidth="1"/>
    <col min="3854" max="3857" width="3.28515625" customWidth="1"/>
    <col min="3858" max="3858" width="1.7109375" customWidth="1"/>
    <col min="4096" max="4096" width="21.7109375" customWidth="1"/>
    <col min="4097" max="4097" width="18.7109375" customWidth="1"/>
    <col min="4098" max="4098" width="16.5703125" customWidth="1"/>
    <col min="4099" max="4099" width="23.42578125" customWidth="1"/>
    <col min="4100" max="4100" width="19" customWidth="1"/>
    <col min="4101" max="4101" width="14" customWidth="1"/>
    <col min="4102" max="4106" width="11.85546875" customWidth="1"/>
    <col min="4107" max="4107" width="15.7109375" customWidth="1"/>
    <col min="4108" max="4108" width="5.28515625" customWidth="1"/>
    <col min="4109" max="4109" width="5.7109375" customWidth="1"/>
    <col min="4110" max="4113" width="3.28515625" customWidth="1"/>
    <col min="4114" max="4114" width="1.7109375" customWidth="1"/>
    <col min="4352" max="4352" width="21.7109375" customWidth="1"/>
    <col min="4353" max="4353" width="18.7109375" customWidth="1"/>
    <col min="4354" max="4354" width="16.5703125" customWidth="1"/>
    <col min="4355" max="4355" width="23.42578125" customWidth="1"/>
    <col min="4356" max="4356" width="19" customWidth="1"/>
    <col min="4357" max="4357" width="14" customWidth="1"/>
    <col min="4358" max="4362" width="11.85546875" customWidth="1"/>
    <col min="4363" max="4363" width="15.7109375" customWidth="1"/>
    <col min="4364" max="4364" width="5.28515625" customWidth="1"/>
    <col min="4365" max="4365" width="5.7109375" customWidth="1"/>
    <col min="4366" max="4369" width="3.28515625" customWidth="1"/>
    <col min="4370" max="4370" width="1.7109375" customWidth="1"/>
    <col min="4608" max="4608" width="21.7109375" customWidth="1"/>
    <col min="4609" max="4609" width="18.7109375" customWidth="1"/>
    <col min="4610" max="4610" width="16.5703125" customWidth="1"/>
    <col min="4611" max="4611" width="23.42578125" customWidth="1"/>
    <col min="4612" max="4612" width="19" customWidth="1"/>
    <col min="4613" max="4613" width="14" customWidth="1"/>
    <col min="4614" max="4618" width="11.85546875" customWidth="1"/>
    <col min="4619" max="4619" width="15.7109375" customWidth="1"/>
    <col min="4620" max="4620" width="5.28515625" customWidth="1"/>
    <col min="4621" max="4621" width="5.7109375" customWidth="1"/>
    <col min="4622" max="4625" width="3.28515625" customWidth="1"/>
    <col min="4626" max="4626" width="1.7109375" customWidth="1"/>
    <col min="4864" max="4864" width="21.7109375" customWidth="1"/>
    <col min="4865" max="4865" width="18.7109375" customWidth="1"/>
    <col min="4866" max="4866" width="16.5703125" customWidth="1"/>
    <col min="4867" max="4867" width="23.42578125" customWidth="1"/>
    <col min="4868" max="4868" width="19" customWidth="1"/>
    <col min="4869" max="4869" width="14" customWidth="1"/>
    <col min="4870" max="4874" width="11.85546875" customWidth="1"/>
    <col min="4875" max="4875" width="15.7109375" customWidth="1"/>
    <col min="4876" max="4876" width="5.28515625" customWidth="1"/>
    <col min="4877" max="4877" width="5.7109375" customWidth="1"/>
    <col min="4878" max="4881" width="3.28515625" customWidth="1"/>
    <col min="4882" max="4882" width="1.7109375" customWidth="1"/>
    <col min="5120" max="5120" width="21.7109375" customWidth="1"/>
    <col min="5121" max="5121" width="18.7109375" customWidth="1"/>
    <col min="5122" max="5122" width="16.5703125" customWidth="1"/>
    <col min="5123" max="5123" width="23.42578125" customWidth="1"/>
    <col min="5124" max="5124" width="19" customWidth="1"/>
    <col min="5125" max="5125" width="14" customWidth="1"/>
    <col min="5126" max="5130" width="11.85546875" customWidth="1"/>
    <col min="5131" max="5131" width="15.7109375" customWidth="1"/>
    <col min="5132" max="5132" width="5.28515625" customWidth="1"/>
    <col min="5133" max="5133" width="5.7109375" customWidth="1"/>
    <col min="5134" max="5137" width="3.28515625" customWidth="1"/>
    <col min="5138" max="5138" width="1.7109375" customWidth="1"/>
    <col min="5376" max="5376" width="21.7109375" customWidth="1"/>
    <col min="5377" max="5377" width="18.7109375" customWidth="1"/>
    <col min="5378" max="5378" width="16.5703125" customWidth="1"/>
    <col min="5379" max="5379" width="23.42578125" customWidth="1"/>
    <col min="5380" max="5380" width="19" customWidth="1"/>
    <col min="5381" max="5381" width="14" customWidth="1"/>
    <col min="5382" max="5386" width="11.85546875" customWidth="1"/>
    <col min="5387" max="5387" width="15.7109375" customWidth="1"/>
    <col min="5388" max="5388" width="5.28515625" customWidth="1"/>
    <col min="5389" max="5389" width="5.7109375" customWidth="1"/>
    <col min="5390" max="5393" width="3.28515625" customWidth="1"/>
    <col min="5394" max="5394" width="1.7109375" customWidth="1"/>
    <col min="5632" max="5632" width="21.7109375" customWidth="1"/>
    <col min="5633" max="5633" width="18.7109375" customWidth="1"/>
    <col min="5634" max="5634" width="16.5703125" customWidth="1"/>
    <col min="5635" max="5635" width="23.42578125" customWidth="1"/>
    <col min="5636" max="5636" width="19" customWidth="1"/>
    <col min="5637" max="5637" width="14" customWidth="1"/>
    <col min="5638" max="5642" width="11.85546875" customWidth="1"/>
    <col min="5643" max="5643" width="15.7109375" customWidth="1"/>
    <col min="5644" max="5644" width="5.28515625" customWidth="1"/>
    <col min="5645" max="5645" width="5.7109375" customWidth="1"/>
    <col min="5646" max="5649" width="3.28515625" customWidth="1"/>
    <col min="5650" max="5650" width="1.7109375" customWidth="1"/>
    <col min="5888" max="5888" width="21.7109375" customWidth="1"/>
    <col min="5889" max="5889" width="18.7109375" customWidth="1"/>
    <col min="5890" max="5890" width="16.5703125" customWidth="1"/>
    <col min="5891" max="5891" width="23.42578125" customWidth="1"/>
    <col min="5892" max="5892" width="19" customWidth="1"/>
    <col min="5893" max="5893" width="14" customWidth="1"/>
    <col min="5894" max="5898" width="11.85546875" customWidth="1"/>
    <col min="5899" max="5899" width="15.7109375" customWidth="1"/>
    <col min="5900" max="5900" width="5.28515625" customWidth="1"/>
    <col min="5901" max="5901" width="5.7109375" customWidth="1"/>
    <col min="5902" max="5905" width="3.28515625" customWidth="1"/>
    <col min="5906" max="5906" width="1.7109375" customWidth="1"/>
    <col min="6144" max="6144" width="21.7109375" customWidth="1"/>
    <col min="6145" max="6145" width="18.7109375" customWidth="1"/>
    <col min="6146" max="6146" width="16.5703125" customWidth="1"/>
    <col min="6147" max="6147" width="23.42578125" customWidth="1"/>
    <col min="6148" max="6148" width="19" customWidth="1"/>
    <col min="6149" max="6149" width="14" customWidth="1"/>
    <col min="6150" max="6154" width="11.85546875" customWidth="1"/>
    <col min="6155" max="6155" width="15.7109375" customWidth="1"/>
    <col min="6156" max="6156" width="5.28515625" customWidth="1"/>
    <col min="6157" max="6157" width="5.7109375" customWidth="1"/>
    <col min="6158" max="6161" width="3.28515625" customWidth="1"/>
    <col min="6162" max="6162" width="1.7109375" customWidth="1"/>
    <col min="6400" max="6400" width="21.7109375" customWidth="1"/>
    <col min="6401" max="6401" width="18.7109375" customWidth="1"/>
    <col min="6402" max="6402" width="16.5703125" customWidth="1"/>
    <col min="6403" max="6403" width="23.42578125" customWidth="1"/>
    <col min="6404" max="6404" width="19" customWidth="1"/>
    <col min="6405" max="6405" width="14" customWidth="1"/>
    <col min="6406" max="6410" width="11.85546875" customWidth="1"/>
    <col min="6411" max="6411" width="15.7109375" customWidth="1"/>
    <col min="6412" max="6412" width="5.28515625" customWidth="1"/>
    <col min="6413" max="6413" width="5.7109375" customWidth="1"/>
    <col min="6414" max="6417" width="3.28515625" customWidth="1"/>
    <col min="6418" max="6418" width="1.7109375" customWidth="1"/>
    <col min="6656" max="6656" width="21.7109375" customWidth="1"/>
    <col min="6657" max="6657" width="18.7109375" customWidth="1"/>
    <col min="6658" max="6658" width="16.5703125" customWidth="1"/>
    <col min="6659" max="6659" width="23.42578125" customWidth="1"/>
    <col min="6660" max="6660" width="19" customWidth="1"/>
    <col min="6661" max="6661" width="14" customWidth="1"/>
    <col min="6662" max="6666" width="11.85546875" customWidth="1"/>
    <col min="6667" max="6667" width="15.7109375" customWidth="1"/>
    <col min="6668" max="6668" width="5.28515625" customWidth="1"/>
    <col min="6669" max="6669" width="5.7109375" customWidth="1"/>
    <col min="6670" max="6673" width="3.28515625" customWidth="1"/>
    <col min="6674" max="6674" width="1.7109375" customWidth="1"/>
    <col min="6912" max="6912" width="21.7109375" customWidth="1"/>
    <col min="6913" max="6913" width="18.7109375" customWidth="1"/>
    <col min="6914" max="6914" width="16.5703125" customWidth="1"/>
    <col min="6915" max="6915" width="23.42578125" customWidth="1"/>
    <col min="6916" max="6916" width="19" customWidth="1"/>
    <col min="6917" max="6917" width="14" customWidth="1"/>
    <col min="6918" max="6922" width="11.85546875" customWidth="1"/>
    <col min="6923" max="6923" width="15.7109375" customWidth="1"/>
    <col min="6924" max="6924" width="5.28515625" customWidth="1"/>
    <col min="6925" max="6925" width="5.7109375" customWidth="1"/>
    <col min="6926" max="6929" width="3.28515625" customWidth="1"/>
    <col min="6930" max="6930" width="1.7109375" customWidth="1"/>
    <col min="7168" max="7168" width="21.7109375" customWidth="1"/>
    <col min="7169" max="7169" width="18.7109375" customWidth="1"/>
    <col min="7170" max="7170" width="16.5703125" customWidth="1"/>
    <col min="7171" max="7171" width="23.42578125" customWidth="1"/>
    <col min="7172" max="7172" width="19" customWidth="1"/>
    <col min="7173" max="7173" width="14" customWidth="1"/>
    <col min="7174" max="7178" width="11.85546875" customWidth="1"/>
    <col min="7179" max="7179" width="15.7109375" customWidth="1"/>
    <col min="7180" max="7180" width="5.28515625" customWidth="1"/>
    <col min="7181" max="7181" width="5.7109375" customWidth="1"/>
    <col min="7182" max="7185" width="3.28515625" customWidth="1"/>
    <col min="7186" max="7186" width="1.7109375" customWidth="1"/>
    <col min="7424" max="7424" width="21.7109375" customWidth="1"/>
    <col min="7425" max="7425" width="18.7109375" customWidth="1"/>
    <col min="7426" max="7426" width="16.5703125" customWidth="1"/>
    <col min="7427" max="7427" width="23.42578125" customWidth="1"/>
    <col min="7428" max="7428" width="19" customWidth="1"/>
    <col min="7429" max="7429" width="14" customWidth="1"/>
    <col min="7430" max="7434" width="11.85546875" customWidth="1"/>
    <col min="7435" max="7435" width="15.7109375" customWidth="1"/>
    <col min="7436" max="7436" width="5.28515625" customWidth="1"/>
    <col min="7437" max="7437" width="5.7109375" customWidth="1"/>
    <col min="7438" max="7441" width="3.28515625" customWidth="1"/>
    <col min="7442" max="7442" width="1.7109375" customWidth="1"/>
    <col min="7680" max="7680" width="21.7109375" customWidth="1"/>
    <col min="7681" max="7681" width="18.7109375" customWidth="1"/>
    <col min="7682" max="7682" width="16.5703125" customWidth="1"/>
    <col min="7683" max="7683" width="23.42578125" customWidth="1"/>
    <col min="7684" max="7684" width="19" customWidth="1"/>
    <col min="7685" max="7685" width="14" customWidth="1"/>
    <col min="7686" max="7690" width="11.85546875" customWidth="1"/>
    <col min="7691" max="7691" width="15.7109375" customWidth="1"/>
    <col min="7692" max="7692" width="5.28515625" customWidth="1"/>
    <col min="7693" max="7693" width="5.7109375" customWidth="1"/>
    <col min="7694" max="7697" width="3.28515625" customWidth="1"/>
    <col min="7698" max="7698" width="1.7109375" customWidth="1"/>
    <col min="7936" max="7936" width="21.7109375" customWidth="1"/>
    <col min="7937" max="7937" width="18.7109375" customWidth="1"/>
    <col min="7938" max="7938" width="16.5703125" customWidth="1"/>
    <col min="7939" max="7939" width="23.42578125" customWidth="1"/>
    <col min="7940" max="7940" width="19" customWidth="1"/>
    <col min="7941" max="7941" width="14" customWidth="1"/>
    <col min="7942" max="7946" width="11.85546875" customWidth="1"/>
    <col min="7947" max="7947" width="15.7109375" customWidth="1"/>
    <col min="7948" max="7948" width="5.28515625" customWidth="1"/>
    <col min="7949" max="7949" width="5.7109375" customWidth="1"/>
    <col min="7950" max="7953" width="3.28515625" customWidth="1"/>
    <col min="7954" max="7954" width="1.7109375" customWidth="1"/>
    <col min="8192" max="8192" width="21.7109375" customWidth="1"/>
    <col min="8193" max="8193" width="18.7109375" customWidth="1"/>
    <col min="8194" max="8194" width="16.5703125" customWidth="1"/>
    <col min="8195" max="8195" width="23.42578125" customWidth="1"/>
    <col min="8196" max="8196" width="19" customWidth="1"/>
    <col min="8197" max="8197" width="14" customWidth="1"/>
    <col min="8198" max="8202" width="11.85546875" customWidth="1"/>
    <col min="8203" max="8203" width="15.7109375" customWidth="1"/>
    <col min="8204" max="8204" width="5.28515625" customWidth="1"/>
    <col min="8205" max="8205" width="5.7109375" customWidth="1"/>
    <col min="8206" max="8209" width="3.28515625" customWidth="1"/>
    <col min="8210" max="8210" width="1.7109375" customWidth="1"/>
    <col min="8448" max="8448" width="21.7109375" customWidth="1"/>
    <col min="8449" max="8449" width="18.7109375" customWidth="1"/>
    <col min="8450" max="8450" width="16.5703125" customWidth="1"/>
    <col min="8451" max="8451" width="23.42578125" customWidth="1"/>
    <col min="8452" max="8452" width="19" customWidth="1"/>
    <col min="8453" max="8453" width="14" customWidth="1"/>
    <col min="8454" max="8458" width="11.85546875" customWidth="1"/>
    <col min="8459" max="8459" width="15.7109375" customWidth="1"/>
    <col min="8460" max="8460" width="5.28515625" customWidth="1"/>
    <col min="8461" max="8461" width="5.7109375" customWidth="1"/>
    <col min="8462" max="8465" width="3.28515625" customWidth="1"/>
    <col min="8466" max="8466" width="1.7109375" customWidth="1"/>
    <col min="8704" max="8704" width="21.7109375" customWidth="1"/>
    <col min="8705" max="8705" width="18.7109375" customWidth="1"/>
    <col min="8706" max="8706" width="16.5703125" customWidth="1"/>
    <col min="8707" max="8707" width="23.42578125" customWidth="1"/>
    <col min="8708" max="8708" width="19" customWidth="1"/>
    <col min="8709" max="8709" width="14" customWidth="1"/>
    <col min="8710" max="8714" width="11.85546875" customWidth="1"/>
    <col min="8715" max="8715" width="15.7109375" customWidth="1"/>
    <col min="8716" max="8716" width="5.28515625" customWidth="1"/>
    <col min="8717" max="8717" width="5.7109375" customWidth="1"/>
    <col min="8718" max="8721" width="3.28515625" customWidth="1"/>
    <col min="8722" max="8722" width="1.7109375" customWidth="1"/>
    <col min="8960" max="8960" width="21.7109375" customWidth="1"/>
    <col min="8961" max="8961" width="18.7109375" customWidth="1"/>
    <col min="8962" max="8962" width="16.5703125" customWidth="1"/>
    <col min="8963" max="8963" width="23.42578125" customWidth="1"/>
    <col min="8964" max="8964" width="19" customWidth="1"/>
    <col min="8965" max="8965" width="14" customWidth="1"/>
    <col min="8966" max="8970" width="11.85546875" customWidth="1"/>
    <col min="8971" max="8971" width="15.7109375" customWidth="1"/>
    <col min="8972" max="8972" width="5.28515625" customWidth="1"/>
    <col min="8973" max="8973" width="5.7109375" customWidth="1"/>
    <col min="8974" max="8977" width="3.28515625" customWidth="1"/>
    <col min="8978" max="8978" width="1.7109375" customWidth="1"/>
    <col min="9216" max="9216" width="21.7109375" customWidth="1"/>
    <col min="9217" max="9217" width="18.7109375" customWidth="1"/>
    <col min="9218" max="9218" width="16.5703125" customWidth="1"/>
    <col min="9219" max="9219" width="23.42578125" customWidth="1"/>
    <col min="9220" max="9220" width="19" customWidth="1"/>
    <col min="9221" max="9221" width="14" customWidth="1"/>
    <col min="9222" max="9226" width="11.85546875" customWidth="1"/>
    <col min="9227" max="9227" width="15.7109375" customWidth="1"/>
    <col min="9228" max="9228" width="5.28515625" customWidth="1"/>
    <col min="9229" max="9229" width="5.7109375" customWidth="1"/>
    <col min="9230" max="9233" width="3.28515625" customWidth="1"/>
    <col min="9234" max="9234" width="1.7109375" customWidth="1"/>
    <col min="9472" max="9472" width="21.7109375" customWidth="1"/>
    <col min="9473" max="9473" width="18.7109375" customWidth="1"/>
    <col min="9474" max="9474" width="16.5703125" customWidth="1"/>
    <col min="9475" max="9475" width="23.42578125" customWidth="1"/>
    <col min="9476" max="9476" width="19" customWidth="1"/>
    <col min="9477" max="9477" width="14" customWidth="1"/>
    <col min="9478" max="9482" width="11.85546875" customWidth="1"/>
    <col min="9483" max="9483" width="15.7109375" customWidth="1"/>
    <col min="9484" max="9484" width="5.28515625" customWidth="1"/>
    <col min="9485" max="9485" width="5.7109375" customWidth="1"/>
    <col min="9486" max="9489" width="3.28515625" customWidth="1"/>
    <col min="9490" max="9490" width="1.7109375" customWidth="1"/>
    <col min="9728" max="9728" width="21.7109375" customWidth="1"/>
    <col min="9729" max="9729" width="18.7109375" customWidth="1"/>
    <col min="9730" max="9730" width="16.5703125" customWidth="1"/>
    <col min="9731" max="9731" width="23.42578125" customWidth="1"/>
    <col min="9732" max="9732" width="19" customWidth="1"/>
    <col min="9733" max="9733" width="14" customWidth="1"/>
    <col min="9734" max="9738" width="11.85546875" customWidth="1"/>
    <col min="9739" max="9739" width="15.7109375" customWidth="1"/>
    <col min="9740" max="9740" width="5.28515625" customWidth="1"/>
    <col min="9741" max="9741" width="5.7109375" customWidth="1"/>
    <col min="9742" max="9745" width="3.28515625" customWidth="1"/>
    <col min="9746" max="9746" width="1.7109375" customWidth="1"/>
    <col min="9984" max="9984" width="21.7109375" customWidth="1"/>
    <col min="9985" max="9985" width="18.7109375" customWidth="1"/>
    <col min="9986" max="9986" width="16.5703125" customWidth="1"/>
    <col min="9987" max="9987" width="23.42578125" customWidth="1"/>
    <col min="9988" max="9988" width="19" customWidth="1"/>
    <col min="9989" max="9989" width="14" customWidth="1"/>
    <col min="9990" max="9994" width="11.85546875" customWidth="1"/>
    <col min="9995" max="9995" width="15.7109375" customWidth="1"/>
    <col min="9996" max="9996" width="5.28515625" customWidth="1"/>
    <col min="9997" max="9997" width="5.7109375" customWidth="1"/>
    <col min="9998" max="10001" width="3.28515625" customWidth="1"/>
    <col min="10002" max="10002" width="1.7109375" customWidth="1"/>
    <col min="10240" max="10240" width="21.7109375" customWidth="1"/>
    <col min="10241" max="10241" width="18.7109375" customWidth="1"/>
    <col min="10242" max="10242" width="16.5703125" customWidth="1"/>
    <col min="10243" max="10243" width="23.42578125" customWidth="1"/>
    <col min="10244" max="10244" width="19" customWidth="1"/>
    <col min="10245" max="10245" width="14" customWidth="1"/>
    <col min="10246" max="10250" width="11.85546875" customWidth="1"/>
    <col min="10251" max="10251" width="15.7109375" customWidth="1"/>
    <col min="10252" max="10252" width="5.28515625" customWidth="1"/>
    <col min="10253" max="10253" width="5.7109375" customWidth="1"/>
    <col min="10254" max="10257" width="3.28515625" customWidth="1"/>
    <col min="10258" max="10258" width="1.7109375" customWidth="1"/>
    <col min="10496" max="10496" width="21.7109375" customWidth="1"/>
    <col min="10497" max="10497" width="18.7109375" customWidth="1"/>
    <col min="10498" max="10498" width="16.5703125" customWidth="1"/>
    <col min="10499" max="10499" width="23.42578125" customWidth="1"/>
    <col min="10500" max="10500" width="19" customWidth="1"/>
    <col min="10501" max="10501" width="14" customWidth="1"/>
    <col min="10502" max="10506" width="11.85546875" customWidth="1"/>
    <col min="10507" max="10507" width="15.7109375" customWidth="1"/>
    <col min="10508" max="10508" width="5.28515625" customWidth="1"/>
    <col min="10509" max="10509" width="5.7109375" customWidth="1"/>
    <col min="10510" max="10513" width="3.28515625" customWidth="1"/>
    <col min="10514" max="10514" width="1.7109375" customWidth="1"/>
    <col min="10752" max="10752" width="21.7109375" customWidth="1"/>
    <col min="10753" max="10753" width="18.7109375" customWidth="1"/>
    <col min="10754" max="10754" width="16.5703125" customWidth="1"/>
    <col min="10755" max="10755" width="23.42578125" customWidth="1"/>
    <col min="10756" max="10756" width="19" customWidth="1"/>
    <col min="10757" max="10757" width="14" customWidth="1"/>
    <col min="10758" max="10762" width="11.85546875" customWidth="1"/>
    <col min="10763" max="10763" width="15.7109375" customWidth="1"/>
    <col min="10764" max="10764" width="5.28515625" customWidth="1"/>
    <col min="10765" max="10765" width="5.7109375" customWidth="1"/>
    <col min="10766" max="10769" width="3.28515625" customWidth="1"/>
    <col min="10770" max="10770" width="1.7109375" customWidth="1"/>
    <col min="11008" max="11008" width="21.7109375" customWidth="1"/>
    <col min="11009" max="11009" width="18.7109375" customWidth="1"/>
    <col min="11010" max="11010" width="16.5703125" customWidth="1"/>
    <col min="11011" max="11011" width="23.42578125" customWidth="1"/>
    <col min="11012" max="11012" width="19" customWidth="1"/>
    <col min="11013" max="11013" width="14" customWidth="1"/>
    <col min="11014" max="11018" width="11.85546875" customWidth="1"/>
    <col min="11019" max="11019" width="15.7109375" customWidth="1"/>
    <col min="11020" max="11020" width="5.28515625" customWidth="1"/>
    <col min="11021" max="11021" width="5.7109375" customWidth="1"/>
    <col min="11022" max="11025" width="3.28515625" customWidth="1"/>
    <col min="11026" max="11026" width="1.7109375" customWidth="1"/>
    <col min="11264" max="11264" width="21.7109375" customWidth="1"/>
    <col min="11265" max="11265" width="18.7109375" customWidth="1"/>
    <col min="11266" max="11266" width="16.5703125" customWidth="1"/>
    <col min="11267" max="11267" width="23.42578125" customWidth="1"/>
    <col min="11268" max="11268" width="19" customWidth="1"/>
    <col min="11269" max="11269" width="14" customWidth="1"/>
    <col min="11270" max="11274" width="11.85546875" customWidth="1"/>
    <col min="11275" max="11275" width="15.7109375" customWidth="1"/>
    <col min="11276" max="11276" width="5.28515625" customWidth="1"/>
    <col min="11277" max="11277" width="5.7109375" customWidth="1"/>
    <col min="11278" max="11281" width="3.28515625" customWidth="1"/>
    <col min="11282" max="11282" width="1.7109375" customWidth="1"/>
    <col min="11520" max="11520" width="21.7109375" customWidth="1"/>
    <col min="11521" max="11521" width="18.7109375" customWidth="1"/>
    <col min="11522" max="11522" width="16.5703125" customWidth="1"/>
    <col min="11523" max="11523" width="23.42578125" customWidth="1"/>
    <col min="11524" max="11524" width="19" customWidth="1"/>
    <col min="11525" max="11525" width="14" customWidth="1"/>
    <col min="11526" max="11530" width="11.85546875" customWidth="1"/>
    <col min="11531" max="11531" width="15.7109375" customWidth="1"/>
    <col min="11532" max="11532" width="5.28515625" customWidth="1"/>
    <col min="11533" max="11533" width="5.7109375" customWidth="1"/>
    <col min="11534" max="11537" width="3.28515625" customWidth="1"/>
    <col min="11538" max="11538" width="1.7109375" customWidth="1"/>
    <col min="11776" max="11776" width="21.7109375" customWidth="1"/>
    <col min="11777" max="11777" width="18.7109375" customWidth="1"/>
    <col min="11778" max="11778" width="16.5703125" customWidth="1"/>
    <col min="11779" max="11779" width="23.42578125" customWidth="1"/>
    <col min="11780" max="11780" width="19" customWidth="1"/>
    <col min="11781" max="11781" width="14" customWidth="1"/>
    <col min="11782" max="11786" width="11.85546875" customWidth="1"/>
    <col min="11787" max="11787" width="15.7109375" customWidth="1"/>
    <col min="11788" max="11788" width="5.28515625" customWidth="1"/>
    <col min="11789" max="11789" width="5.7109375" customWidth="1"/>
    <col min="11790" max="11793" width="3.28515625" customWidth="1"/>
    <col min="11794" max="11794" width="1.7109375" customWidth="1"/>
    <col min="12032" max="12032" width="21.7109375" customWidth="1"/>
    <col min="12033" max="12033" width="18.7109375" customWidth="1"/>
    <col min="12034" max="12034" width="16.5703125" customWidth="1"/>
    <col min="12035" max="12035" width="23.42578125" customWidth="1"/>
    <col min="12036" max="12036" width="19" customWidth="1"/>
    <col min="12037" max="12037" width="14" customWidth="1"/>
    <col min="12038" max="12042" width="11.85546875" customWidth="1"/>
    <col min="12043" max="12043" width="15.7109375" customWidth="1"/>
    <col min="12044" max="12044" width="5.28515625" customWidth="1"/>
    <col min="12045" max="12045" width="5.7109375" customWidth="1"/>
    <col min="12046" max="12049" width="3.28515625" customWidth="1"/>
    <col min="12050" max="12050" width="1.7109375" customWidth="1"/>
    <col min="12288" max="12288" width="21.7109375" customWidth="1"/>
    <col min="12289" max="12289" width="18.7109375" customWidth="1"/>
    <col min="12290" max="12290" width="16.5703125" customWidth="1"/>
    <col min="12291" max="12291" width="23.42578125" customWidth="1"/>
    <col min="12292" max="12292" width="19" customWidth="1"/>
    <col min="12293" max="12293" width="14" customWidth="1"/>
    <col min="12294" max="12298" width="11.85546875" customWidth="1"/>
    <col min="12299" max="12299" width="15.7109375" customWidth="1"/>
    <col min="12300" max="12300" width="5.28515625" customWidth="1"/>
    <col min="12301" max="12301" width="5.7109375" customWidth="1"/>
    <col min="12302" max="12305" width="3.28515625" customWidth="1"/>
    <col min="12306" max="12306" width="1.7109375" customWidth="1"/>
    <col min="12544" max="12544" width="21.7109375" customWidth="1"/>
    <col min="12545" max="12545" width="18.7109375" customWidth="1"/>
    <col min="12546" max="12546" width="16.5703125" customWidth="1"/>
    <col min="12547" max="12547" width="23.42578125" customWidth="1"/>
    <col min="12548" max="12548" width="19" customWidth="1"/>
    <col min="12549" max="12549" width="14" customWidth="1"/>
    <col min="12550" max="12554" width="11.85546875" customWidth="1"/>
    <col min="12555" max="12555" width="15.7109375" customWidth="1"/>
    <col min="12556" max="12556" width="5.28515625" customWidth="1"/>
    <col min="12557" max="12557" width="5.7109375" customWidth="1"/>
    <col min="12558" max="12561" width="3.28515625" customWidth="1"/>
    <col min="12562" max="12562" width="1.7109375" customWidth="1"/>
    <col min="12800" max="12800" width="21.7109375" customWidth="1"/>
    <col min="12801" max="12801" width="18.7109375" customWidth="1"/>
    <col min="12802" max="12802" width="16.5703125" customWidth="1"/>
    <col min="12803" max="12803" width="23.42578125" customWidth="1"/>
    <col min="12804" max="12804" width="19" customWidth="1"/>
    <col min="12805" max="12805" width="14" customWidth="1"/>
    <col min="12806" max="12810" width="11.85546875" customWidth="1"/>
    <col min="12811" max="12811" width="15.7109375" customWidth="1"/>
    <col min="12812" max="12812" width="5.28515625" customWidth="1"/>
    <col min="12813" max="12813" width="5.7109375" customWidth="1"/>
    <col min="12814" max="12817" width="3.28515625" customWidth="1"/>
    <col min="12818" max="12818" width="1.7109375" customWidth="1"/>
    <col min="13056" max="13056" width="21.7109375" customWidth="1"/>
    <col min="13057" max="13057" width="18.7109375" customWidth="1"/>
    <col min="13058" max="13058" width="16.5703125" customWidth="1"/>
    <col min="13059" max="13059" width="23.42578125" customWidth="1"/>
    <col min="13060" max="13060" width="19" customWidth="1"/>
    <col min="13061" max="13061" width="14" customWidth="1"/>
    <col min="13062" max="13066" width="11.85546875" customWidth="1"/>
    <col min="13067" max="13067" width="15.7109375" customWidth="1"/>
    <col min="13068" max="13068" width="5.28515625" customWidth="1"/>
    <col min="13069" max="13069" width="5.7109375" customWidth="1"/>
    <col min="13070" max="13073" width="3.28515625" customWidth="1"/>
    <col min="13074" max="13074" width="1.7109375" customWidth="1"/>
    <col min="13312" max="13312" width="21.7109375" customWidth="1"/>
    <col min="13313" max="13313" width="18.7109375" customWidth="1"/>
    <col min="13314" max="13314" width="16.5703125" customWidth="1"/>
    <col min="13315" max="13315" width="23.42578125" customWidth="1"/>
    <col min="13316" max="13316" width="19" customWidth="1"/>
    <col min="13317" max="13317" width="14" customWidth="1"/>
    <col min="13318" max="13322" width="11.85546875" customWidth="1"/>
    <col min="13323" max="13323" width="15.7109375" customWidth="1"/>
    <col min="13324" max="13324" width="5.28515625" customWidth="1"/>
    <col min="13325" max="13325" width="5.7109375" customWidth="1"/>
    <col min="13326" max="13329" width="3.28515625" customWidth="1"/>
    <col min="13330" max="13330" width="1.7109375" customWidth="1"/>
    <col min="13568" max="13568" width="21.7109375" customWidth="1"/>
    <col min="13569" max="13569" width="18.7109375" customWidth="1"/>
    <col min="13570" max="13570" width="16.5703125" customWidth="1"/>
    <col min="13571" max="13571" width="23.42578125" customWidth="1"/>
    <col min="13572" max="13572" width="19" customWidth="1"/>
    <col min="13573" max="13573" width="14" customWidth="1"/>
    <col min="13574" max="13578" width="11.85546875" customWidth="1"/>
    <col min="13579" max="13579" width="15.7109375" customWidth="1"/>
    <col min="13580" max="13580" width="5.28515625" customWidth="1"/>
    <col min="13581" max="13581" width="5.7109375" customWidth="1"/>
    <col min="13582" max="13585" width="3.28515625" customWidth="1"/>
    <col min="13586" max="13586" width="1.7109375" customWidth="1"/>
    <col min="13824" max="13824" width="21.7109375" customWidth="1"/>
    <col min="13825" max="13825" width="18.7109375" customWidth="1"/>
    <col min="13826" max="13826" width="16.5703125" customWidth="1"/>
    <col min="13827" max="13827" width="23.42578125" customWidth="1"/>
    <col min="13828" max="13828" width="19" customWidth="1"/>
    <col min="13829" max="13829" width="14" customWidth="1"/>
    <col min="13830" max="13834" width="11.85546875" customWidth="1"/>
    <col min="13835" max="13835" width="15.7109375" customWidth="1"/>
    <col min="13836" max="13836" width="5.28515625" customWidth="1"/>
    <col min="13837" max="13837" width="5.7109375" customWidth="1"/>
    <col min="13838" max="13841" width="3.28515625" customWidth="1"/>
    <col min="13842" max="13842" width="1.7109375" customWidth="1"/>
    <col min="14080" max="14080" width="21.7109375" customWidth="1"/>
    <col min="14081" max="14081" width="18.7109375" customWidth="1"/>
    <col min="14082" max="14082" width="16.5703125" customWidth="1"/>
    <col min="14083" max="14083" width="23.42578125" customWidth="1"/>
    <col min="14084" max="14084" width="19" customWidth="1"/>
    <col min="14085" max="14085" width="14" customWidth="1"/>
    <col min="14086" max="14090" width="11.85546875" customWidth="1"/>
    <col min="14091" max="14091" width="15.7109375" customWidth="1"/>
    <col min="14092" max="14092" width="5.28515625" customWidth="1"/>
    <col min="14093" max="14093" width="5.7109375" customWidth="1"/>
    <col min="14094" max="14097" width="3.28515625" customWidth="1"/>
    <col min="14098" max="14098" width="1.7109375" customWidth="1"/>
    <col min="14336" max="14336" width="21.7109375" customWidth="1"/>
    <col min="14337" max="14337" width="18.7109375" customWidth="1"/>
    <col min="14338" max="14338" width="16.5703125" customWidth="1"/>
    <col min="14339" max="14339" width="23.42578125" customWidth="1"/>
    <col min="14340" max="14340" width="19" customWidth="1"/>
    <col min="14341" max="14341" width="14" customWidth="1"/>
    <col min="14342" max="14346" width="11.85546875" customWidth="1"/>
    <col min="14347" max="14347" width="15.7109375" customWidth="1"/>
    <col min="14348" max="14348" width="5.28515625" customWidth="1"/>
    <col min="14349" max="14349" width="5.7109375" customWidth="1"/>
    <col min="14350" max="14353" width="3.28515625" customWidth="1"/>
    <col min="14354" max="14354" width="1.7109375" customWidth="1"/>
    <col min="14592" max="14592" width="21.7109375" customWidth="1"/>
    <col min="14593" max="14593" width="18.7109375" customWidth="1"/>
    <col min="14594" max="14594" width="16.5703125" customWidth="1"/>
    <col min="14595" max="14595" width="23.42578125" customWidth="1"/>
    <col min="14596" max="14596" width="19" customWidth="1"/>
    <col min="14597" max="14597" width="14" customWidth="1"/>
    <col min="14598" max="14602" width="11.85546875" customWidth="1"/>
    <col min="14603" max="14603" width="15.7109375" customWidth="1"/>
    <col min="14604" max="14604" width="5.28515625" customWidth="1"/>
    <col min="14605" max="14605" width="5.7109375" customWidth="1"/>
    <col min="14606" max="14609" width="3.28515625" customWidth="1"/>
    <col min="14610" max="14610" width="1.7109375" customWidth="1"/>
    <col min="14848" max="14848" width="21.7109375" customWidth="1"/>
    <col min="14849" max="14849" width="18.7109375" customWidth="1"/>
    <col min="14850" max="14850" width="16.5703125" customWidth="1"/>
    <col min="14851" max="14851" width="23.42578125" customWidth="1"/>
    <col min="14852" max="14852" width="19" customWidth="1"/>
    <col min="14853" max="14853" width="14" customWidth="1"/>
    <col min="14854" max="14858" width="11.85546875" customWidth="1"/>
    <col min="14859" max="14859" width="15.7109375" customWidth="1"/>
    <col min="14860" max="14860" width="5.28515625" customWidth="1"/>
    <col min="14861" max="14861" width="5.7109375" customWidth="1"/>
    <col min="14862" max="14865" width="3.28515625" customWidth="1"/>
    <col min="14866" max="14866" width="1.7109375" customWidth="1"/>
    <col min="15104" max="15104" width="21.7109375" customWidth="1"/>
    <col min="15105" max="15105" width="18.7109375" customWidth="1"/>
    <col min="15106" max="15106" width="16.5703125" customWidth="1"/>
    <col min="15107" max="15107" width="23.42578125" customWidth="1"/>
    <col min="15108" max="15108" width="19" customWidth="1"/>
    <col min="15109" max="15109" width="14" customWidth="1"/>
    <col min="15110" max="15114" width="11.85546875" customWidth="1"/>
    <col min="15115" max="15115" width="15.7109375" customWidth="1"/>
    <col min="15116" max="15116" width="5.28515625" customWidth="1"/>
    <col min="15117" max="15117" width="5.7109375" customWidth="1"/>
    <col min="15118" max="15121" width="3.28515625" customWidth="1"/>
    <col min="15122" max="15122" width="1.7109375" customWidth="1"/>
    <col min="15360" max="15360" width="21.7109375" customWidth="1"/>
    <col min="15361" max="15361" width="18.7109375" customWidth="1"/>
    <col min="15362" max="15362" width="16.5703125" customWidth="1"/>
    <col min="15363" max="15363" width="23.42578125" customWidth="1"/>
    <col min="15364" max="15364" width="19" customWidth="1"/>
    <col min="15365" max="15365" width="14" customWidth="1"/>
    <col min="15366" max="15370" width="11.85546875" customWidth="1"/>
    <col min="15371" max="15371" width="15.7109375" customWidth="1"/>
    <col min="15372" max="15372" width="5.28515625" customWidth="1"/>
    <col min="15373" max="15373" width="5.7109375" customWidth="1"/>
    <col min="15374" max="15377" width="3.28515625" customWidth="1"/>
    <col min="15378" max="15378" width="1.7109375" customWidth="1"/>
    <col min="15616" max="15616" width="21.7109375" customWidth="1"/>
    <col min="15617" max="15617" width="18.7109375" customWidth="1"/>
    <col min="15618" max="15618" width="16.5703125" customWidth="1"/>
    <col min="15619" max="15619" width="23.42578125" customWidth="1"/>
    <col min="15620" max="15620" width="19" customWidth="1"/>
    <col min="15621" max="15621" width="14" customWidth="1"/>
    <col min="15622" max="15626" width="11.85546875" customWidth="1"/>
    <col min="15627" max="15627" width="15.7109375" customWidth="1"/>
    <col min="15628" max="15628" width="5.28515625" customWidth="1"/>
    <col min="15629" max="15629" width="5.7109375" customWidth="1"/>
    <col min="15630" max="15633" width="3.28515625" customWidth="1"/>
    <col min="15634" max="15634" width="1.7109375" customWidth="1"/>
    <col min="15872" max="15872" width="21.7109375" customWidth="1"/>
    <col min="15873" max="15873" width="18.7109375" customWidth="1"/>
    <col min="15874" max="15874" width="16.5703125" customWidth="1"/>
    <col min="15875" max="15875" width="23.42578125" customWidth="1"/>
    <col min="15876" max="15876" width="19" customWidth="1"/>
    <col min="15877" max="15877" width="14" customWidth="1"/>
    <col min="15878" max="15882" width="11.85546875" customWidth="1"/>
    <col min="15883" max="15883" width="15.7109375" customWidth="1"/>
    <col min="15884" max="15884" width="5.28515625" customWidth="1"/>
    <col min="15885" max="15885" width="5.7109375" customWidth="1"/>
    <col min="15886" max="15889" width="3.28515625" customWidth="1"/>
    <col min="15890" max="15890" width="1.7109375" customWidth="1"/>
    <col min="16128" max="16128" width="21.7109375" customWidth="1"/>
    <col min="16129" max="16129" width="18.7109375" customWidth="1"/>
    <col min="16130" max="16130" width="16.5703125" customWidth="1"/>
    <col min="16131" max="16131" width="23.42578125" customWidth="1"/>
    <col min="16132" max="16132" width="19" customWidth="1"/>
    <col min="16133" max="16133" width="14" customWidth="1"/>
    <col min="16134" max="16138" width="11.85546875" customWidth="1"/>
    <col min="16139" max="16139" width="15.7109375" customWidth="1"/>
    <col min="16140" max="16140" width="5.28515625" customWidth="1"/>
    <col min="16141" max="16141" width="5.7109375" customWidth="1"/>
    <col min="16142" max="16145" width="3.28515625" customWidth="1"/>
    <col min="16146" max="16146" width="1.7109375" customWidth="1"/>
  </cols>
  <sheetData>
    <row r="1" spans="1:17" s="82" customFormat="1" ht="24.95" customHeight="1" x14ac:dyDescent="0.35">
      <c r="A1" s="234" t="s">
        <v>413</v>
      </c>
      <c r="B1" s="235"/>
      <c r="C1" s="158"/>
      <c r="D1" s="158"/>
      <c r="E1" s="159"/>
      <c r="F1" s="158"/>
      <c r="G1" s="158"/>
      <c r="H1" s="158"/>
      <c r="I1" s="158"/>
      <c r="J1" s="158"/>
      <c r="K1" s="158"/>
      <c r="L1" s="158"/>
      <c r="M1" s="158"/>
      <c r="N1" s="158"/>
      <c r="O1" s="158"/>
      <c r="P1" s="158"/>
      <c r="Q1" s="158"/>
    </row>
    <row r="2" spans="1:17" s="82" customFormat="1" ht="24.95" customHeight="1" x14ac:dyDescent="0.35">
      <c r="A2" s="236" t="s">
        <v>418</v>
      </c>
      <c r="B2" s="235"/>
      <c r="C2" s="160"/>
      <c r="D2" s="158"/>
      <c r="E2" s="159"/>
      <c r="F2" s="158"/>
      <c r="G2" s="158"/>
      <c r="H2" s="158"/>
      <c r="I2" s="158"/>
      <c r="J2" s="158"/>
      <c r="K2" s="158"/>
      <c r="L2" s="158"/>
      <c r="M2" s="158"/>
      <c r="N2" s="158"/>
      <c r="O2" s="158"/>
      <c r="P2" s="158"/>
      <c r="Q2" s="158"/>
    </row>
    <row r="3" spans="1:17" s="82" customFormat="1" ht="24.95" customHeight="1" x14ac:dyDescent="0.25">
      <c r="A3" s="237" t="s">
        <v>229</v>
      </c>
      <c r="B3" s="237"/>
      <c r="C3" s="161"/>
      <c r="D3" s="158"/>
      <c r="E3" s="159"/>
      <c r="F3" s="161"/>
      <c r="G3" s="161"/>
      <c r="H3" s="161"/>
      <c r="I3" s="158"/>
      <c r="J3" s="158"/>
      <c r="K3" s="158"/>
      <c r="L3" s="158"/>
      <c r="M3" s="158"/>
      <c r="N3" s="158"/>
      <c r="O3" s="158"/>
      <c r="P3" s="158"/>
      <c r="Q3" s="158"/>
    </row>
    <row r="4" spans="1:17" s="82" customFormat="1" ht="28.5" customHeight="1" x14ac:dyDescent="0.25">
      <c r="A4" s="237" t="s">
        <v>230</v>
      </c>
      <c r="B4" s="237"/>
      <c r="C4" s="161"/>
      <c r="D4" s="158"/>
      <c r="E4" s="159"/>
      <c r="F4" s="161"/>
      <c r="G4" s="161"/>
      <c r="H4" s="161"/>
      <c r="I4" s="158"/>
      <c r="J4" s="158"/>
      <c r="K4" s="158"/>
      <c r="L4" s="158"/>
      <c r="M4" s="158"/>
      <c r="N4" s="158"/>
      <c r="O4" s="158"/>
      <c r="P4" s="158"/>
      <c r="Q4" s="158"/>
    </row>
    <row r="5" spans="1:17" s="82" customFormat="1" ht="25.5" customHeight="1" x14ac:dyDescent="0.25">
      <c r="A5" s="237" t="s">
        <v>228</v>
      </c>
      <c r="B5" s="237"/>
      <c r="C5" s="162"/>
      <c r="D5" s="158"/>
      <c r="E5" s="159"/>
      <c r="F5" s="418"/>
      <c r="G5" s="418"/>
      <c r="H5" s="418"/>
      <c r="I5" s="158"/>
      <c r="J5" s="158"/>
      <c r="K5" s="158"/>
      <c r="L5" s="158"/>
      <c r="M5" s="158"/>
      <c r="N5" s="158"/>
      <c r="O5" s="158"/>
      <c r="P5" s="158"/>
      <c r="Q5" s="158"/>
    </row>
    <row r="6" spans="1:17" s="82" customFormat="1" ht="27.75" customHeight="1" x14ac:dyDescent="0.25">
      <c r="A6" s="237" t="s">
        <v>227</v>
      </c>
      <c r="B6" s="237"/>
      <c r="C6" s="162"/>
      <c r="D6" s="158"/>
      <c r="E6" s="159"/>
      <c r="F6" s="418" t="s">
        <v>420</v>
      </c>
      <c r="G6" s="418"/>
      <c r="H6" s="418"/>
      <c r="I6" s="158"/>
      <c r="J6" s="158"/>
      <c r="K6" s="158"/>
      <c r="L6" s="158"/>
      <c r="M6" s="158"/>
      <c r="N6" s="158"/>
      <c r="O6" s="158"/>
      <c r="P6" s="158"/>
      <c r="Q6" s="158"/>
    </row>
    <row r="7" spans="1:17" s="82" customFormat="1" ht="21.75" customHeight="1" x14ac:dyDescent="0.25">
      <c r="A7" s="238" t="s">
        <v>412</v>
      </c>
      <c r="B7" s="238"/>
      <c r="C7" s="162"/>
      <c r="D7" s="158"/>
      <c r="E7" s="159"/>
      <c r="F7" s="162"/>
      <c r="G7" s="162"/>
      <c r="H7" s="162"/>
      <c r="I7" s="158"/>
      <c r="J7" s="158"/>
      <c r="K7" s="158"/>
      <c r="L7" s="158"/>
      <c r="M7" s="158"/>
      <c r="N7" s="158"/>
      <c r="O7" s="158"/>
      <c r="P7" s="158"/>
      <c r="Q7" s="158"/>
    </row>
    <row r="8" spans="1:17" s="82" customFormat="1" ht="24.95" customHeight="1" x14ac:dyDescent="0.25">
      <c r="A8" s="238" t="s">
        <v>364</v>
      </c>
      <c r="B8" s="238"/>
      <c r="C8" s="162"/>
      <c r="D8" s="158"/>
      <c r="E8" s="159"/>
      <c r="F8" s="162"/>
      <c r="G8" s="162"/>
      <c r="H8" s="162"/>
      <c r="I8" s="158"/>
      <c r="J8" s="158"/>
      <c r="K8" s="158"/>
      <c r="L8" s="158"/>
      <c r="M8" s="158"/>
      <c r="N8" s="158"/>
      <c r="O8" s="158"/>
      <c r="P8" s="158"/>
      <c r="Q8" s="158"/>
    </row>
    <row r="9" spans="1:17" s="82" customFormat="1" ht="21" x14ac:dyDescent="0.25">
      <c r="A9" s="239"/>
      <c r="B9" s="239"/>
      <c r="C9" s="162"/>
      <c r="D9" s="162"/>
      <c r="E9" s="163"/>
      <c r="F9" s="162"/>
      <c r="G9" s="164"/>
      <c r="H9" s="164"/>
      <c r="I9" s="164"/>
      <c r="J9" s="164"/>
      <c r="K9" s="164"/>
      <c r="L9" s="158"/>
      <c r="M9" s="158"/>
      <c r="N9" s="158"/>
      <c r="O9" s="158"/>
      <c r="P9" s="158"/>
      <c r="Q9" s="158"/>
    </row>
    <row r="10" spans="1:17" s="83" customFormat="1" ht="29.25" customHeight="1" thickBot="1" x14ac:dyDescent="0.35">
      <c r="A10" s="425" t="s">
        <v>231</v>
      </c>
      <c r="B10" s="425"/>
      <c r="C10" s="425"/>
      <c r="D10" s="425"/>
      <c r="E10" s="425"/>
      <c r="F10" s="425"/>
      <c r="G10" s="425"/>
      <c r="H10" s="425"/>
      <c r="I10" s="425"/>
      <c r="J10" s="425"/>
      <c r="K10" s="425"/>
      <c r="L10" s="425"/>
      <c r="M10" s="425"/>
      <c r="N10" s="425"/>
      <c r="O10" s="425"/>
      <c r="P10" s="425"/>
      <c r="Q10" s="425"/>
    </row>
    <row r="11" spans="1:17" s="1" customFormat="1" ht="19.5" thickTop="1" x14ac:dyDescent="0.25">
      <c r="A11" s="443" t="s">
        <v>232</v>
      </c>
      <c r="B11" s="240" t="s">
        <v>419</v>
      </c>
      <c r="C11" s="428" t="s">
        <v>417</v>
      </c>
      <c r="D11" s="428" t="s">
        <v>233</v>
      </c>
      <c r="E11" s="445" t="s">
        <v>414</v>
      </c>
      <c r="F11" s="428" t="s">
        <v>415</v>
      </c>
      <c r="G11" s="428" t="s">
        <v>416</v>
      </c>
      <c r="H11" s="428"/>
      <c r="I11" s="428"/>
      <c r="J11" s="428"/>
      <c r="K11" s="435" t="s">
        <v>3</v>
      </c>
      <c r="L11" s="435" t="s">
        <v>4</v>
      </c>
      <c r="M11" s="435"/>
      <c r="N11" s="435"/>
      <c r="O11" s="435"/>
      <c r="P11" s="435"/>
      <c r="Q11" s="436"/>
    </row>
    <row r="12" spans="1:17" s="1" customFormat="1" ht="19.5" thickBot="1" x14ac:dyDescent="0.3">
      <c r="A12" s="444"/>
      <c r="B12" s="241"/>
      <c r="C12" s="429"/>
      <c r="D12" s="429"/>
      <c r="E12" s="446"/>
      <c r="F12" s="429"/>
      <c r="G12" s="165" t="s">
        <v>0</v>
      </c>
      <c r="H12" s="165" t="s">
        <v>1</v>
      </c>
      <c r="I12" s="165" t="s">
        <v>234</v>
      </c>
      <c r="J12" s="165" t="s">
        <v>2</v>
      </c>
      <c r="K12" s="437"/>
      <c r="L12" s="437"/>
      <c r="M12" s="437"/>
      <c r="N12" s="437"/>
      <c r="O12" s="437"/>
      <c r="P12" s="437"/>
      <c r="Q12" s="438"/>
    </row>
    <row r="13" spans="1:17" s="82" customFormat="1" ht="81.75" customHeight="1" x14ac:dyDescent="0.25">
      <c r="A13" s="242" t="s">
        <v>402</v>
      </c>
      <c r="B13" s="157" t="s">
        <v>401</v>
      </c>
      <c r="C13" s="201" t="s">
        <v>375</v>
      </c>
      <c r="D13" s="206" t="s">
        <v>376</v>
      </c>
      <c r="E13" s="214">
        <v>42</v>
      </c>
      <c r="F13" s="214">
        <f>+E13+70</f>
        <v>112</v>
      </c>
      <c r="G13" s="215">
        <v>21</v>
      </c>
      <c r="H13" s="215">
        <v>21</v>
      </c>
      <c r="I13" s="215">
        <v>21</v>
      </c>
      <c r="J13" s="215">
        <v>7</v>
      </c>
      <c r="K13" s="231">
        <f>SUM(B18:B49)</f>
        <v>496072</v>
      </c>
      <c r="L13" s="439"/>
      <c r="M13" s="439"/>
      <c r="N13" s="439"/>
      <c r="O13" s="439"/>
      <c r="P13" s="439"/>
      <c r="Q13" s="439"/>
    </row>
    <row r="14" spans="1:17" s="82" customFormat="1" ht="22.5" customHeight="1" x14ac:dyDescent="0.25">
      <c r="A14" s="216"/>
      <c r="B14" s="217"/>
      <c r="C14" s="218"/>
      <c r="D14" s="219"/>
      <c r="E14" s="220"/>
      <c r="F14" s="221"/>
      <c r="G14" s="221"/>
      <c r="H14" s="221"/>
      <c r="I14" s="221"/>
      <c r="J14" s="221"/>
      <c r="K14" s="222"/>
      <c r="L14" s="152"/>
      <c r="M14" s="152"/>
      <c r="N14" s="152"/>
      <c r="O14" s="152"/>
      <c r="P14" s="152"/>
      <c r="Q14" s="152"/>
    </row>
    <row r="15" spans="1:17" s="83" customFormat="1" ht="18.75" x14ac:dyDescent="0.3">
      <c r="A15" s="243" t="s">
        <v>235</v>
      </c>
      <c r="B15" s="166"/>
      <c r="C15" s="167"/>
      <c r="D15" s="167"/>
      <c r="E15" s="168"/>
      <c r="F15" s="167"/>
      <c r="G15" s="167"/>
      <c r="H15" s="167"/>
      <c r="I15" s="167"/>
      <c r="J15" s="167"/>
      <c r="K15" s="167"/>
      <c r="L15" s="169"/>
      <c r="M15" s="169"/>
      <c r="N15" s="169"/>
      <c r="O15" s="169"/>
      <c r="P15" s="169"/>
      <c r="Q15" s="170"/>
    </row>
    <row r="16" spans="1:17" s="1" customFormat="1" ht="15.75" customHeight="1" x14ac:dyDescent="0.25">
      <c r="A16" s="426" t="s">
        <v>236</v>
      </c>
      <c r="B16" s="171"/>
      <c r="C16" s="440" t="s">
        <v>5</v>
      </c>
      <c r="D16" s="440"/>
      <c r="E16" s="440"/>
      <c r="F16" s="440"/>
      <c r="G16" s="440" t="s">
        <v>237</v>
      </c>
      <c r="H16" s="440"/>
      <c r="I16" s="440"/>
      <c r="J16" s="440"/>
      <c r="K16" s="441" t="s">
        <v>238</v>
      </c>
      <c r="L16" s="440" t="s">
        <v>239</v>
      </c>
      <c r="M16" s="440"/>
      <c r="N16" s="440"/>
      <c r="O16" s="440"/>
      <c r="P16" s="440"/>
      <c r="Q16" s="442"/>
    </row>
    <row r="17" spans="1:18" s="1" customFormat="1" ht="45.75" customHeight="1" x14ac:dyDescent="0.25">
      <c r="A17" s="427"/>
      <c r="B17" s="172"/>
      <c r="C17" s="173" t="s">
        <v>240</v>
      </c>
      <c r="D17" s="173" t="s">
        <v>6</v>
      </c>
      <c r="E17" s="174" t="s">
        <v>241</v>
      </c>
      <c r="F17" s="173" t="s">
        <v>7</v>
      </c>
      <c r="G17" s="173" t="s">
        <v>0</v>
      </c>
      <c r="H17" s="173" t="s">
        <v>1</v>
      </c>
      <c r="I17" s="173" t="s">
        <v>234</v>
      </c>
      <c r="J17" s="173" t="s">
        <v>2</v>
      </c>
      <c r="K17" s="441"/>
      <c r="L17" s="175" t="s">
        <v>8</v>
      </c>
      <c r="M17" s="175" t="s">
        <v>9</v>
      </c>
      <c r="N17" s="175" t="s">
        <v>10</v>
      </c>
      <c r="O17" s="175" t="s">
        <v>11</v>
      </c>
      <c r="P17" s="175" t="s">
        <v>12</v>
      </c>
      <c r="Q17" s="176" t="s">
        <v>13</v>
      </c>
    </row>
    <row r="18" spans="1:18" ht="33.75" customHeight="1" x14ac:dyDescent="0.25">
      <c r="A18" s="419" t="s">
        <v>384</v>
      </c>
      <c r="B18" s="433">
        <f>SUM(F18)</f>
        <v>26880</v>
      </c>
      <c r="C18" s="393" t="s">
        <v>403</v>
      </c>
      <c r="D18" s="393">
        <v>200</v>
      </c>
      <c r="E18" s="397">
        <v>134.4</v>
      </c>
      <c r="F18" s="393">
        <f>+D18*E18</f>
        <v>26880</v>
      </c>
      <c r="G18" s="394">
        <f>50*134.4</f>
        <v>6720</v>
      </c>
      <c r="H18" s="394">
        <f>50*134.4</f>
        <v>6720</v>
      </c>
      <c r="I18" s="394">
        <f>50*134.4</f>
        <v>6720</v>
      </c>
      <c r="J18" s="394">
        <f>50*134.4</f>
        <v>6720</v>
      </c>
      <c r="K18" s="177" t="s">
        <v>378</v>
      </c>
      <c r="L18" s="393">
        <v>11</v>
      </c>
      <c r="M18" s="393">
        <v>2</v>
      </c>
      <c r="N18" s="393">
        <v>3</v>
      </c>
      <c r="O18" s="392">
        <v>7</v>
      </c>
      <c r="P18" s="392">
        <v>1</v>
      </c>
      <c r="Q18" s="392" t="s">
        <v>410</v>
      </c>
      <c r="R18" s="23"/>
    </row>
    <row r="19" spans="1:18" ht="27" customHeight="1" x14ac:dyDescent="0.25">
      <c r="A19" s="420"/>
      <c r="B19" s="434"/>
      <c r="C19" s="393"/>
      <c r="D19" s="393"/>
      <c r="E19" s="397"/>
      <c r="F19" s="393"/>
      <c r="G19" s="395"/>
      <c r="H19" s="395"/>
      <c r="I19" s="395"/>
      <c r="J19" s="395"/>
      <c r="K19" s="177" t="s">
        <v>378</v>
      </c>
      <c r="L19" s="393"/>
      <c r="M19" s="393"/>
      <c r="N19" s="393"/>
      <c r="O19" s="392"/>
      <c r="P19" s="392"/>
      <c r="Q19" s="392"/>
      <c r="R19" s="23"/>
    </row>
    <row r="20" spans="1:18" ht="27" customHeight="1" x14ac:dyDescent="0.25">
      <c r="A20" s="420"/>
      <c r="B20" s="434"/>
      <c r="C20" s="393"/>
      <c r="D20" s="393"/>
      <c r="E20" s="397"/>
      <c r="F20" s="393"/>
      <c r="G20" s="395"/>
      <c r="H20" s="395"/>
      <c r="I20" s="395"/>
      <c r="J20" s="395"/>
      <c r="K20" s="177" t="s">
        <v>378</v>
      </c>
      <c r="L20" s="393"/>
      <c r="M20" s="393"/>
      <c r="N20" s="393"/>
      <c r="O20" s="392"/>
      <c r="P20" s="392"/>
      <c r="Q20" s="392"/>
      <c r="R20" s="23"/>
    </row>
    <row r="21" spans="1:18" ht="60" customHeight="1" x14ac:dyDescent="0.25">
      <c r="A21" s="420"/>
      <c r="B21" s="434"/>
      <c r="C21" s="393"/>
      <c r="D21" s="393"/>
      <c r="E21" s="397"/>
      <c r="F21" s="393"/>
      <c r="G21" s="396"/>
      <c r="H21" s="396"/>
      <c r="I21" s="396"/>
      <c r="J21" s="396"/>
      <c r="K21" s="177" t="s">
        <v>378</v>
      </c>
      <c r="L21" s="393"/>
      <c r="M21" s="393"/>
      <c r="N21" s="393"/>
      <c r="O21" s="392"/>
      <c r="P21" s="392"/>
      <c r="Q21" s="392"/>
      <c r="R21" s="23"/>
    </row>
    <row r="22" spans="1:18" ht="27.75" hidden="1" customHeight="1" x14ac:dyDescent="0.25">
      <c r="A22" s="421"/>
      <c r="B22" s="178"/>
      <c r="C22" s="179"/>
      <c r="D22" s="179"/>
      <c r="E22" s="180"/>
      <c r="F22" s="181"/>
      <c r="G22" s="182"/>
      <c r="H22" s="182"/>
      <c r="I22" s="182"/>
      <c r="J22" s="182"/>
      <c r="K22" s="177" t="s">
        <v>378</v>
      </c>
      <c r="L22" s="183"/>
      <c r="M22" s="183"/>
      <c r="N22" s="183"/>
      <c r="O22" s="183"/>
      <c r="P22" s="183"/>
      <c r="Q22" s="183"/>
      <c r="R22" s="23"/>
    </row>
    <row r="23" spans="1:18" s="85" customFormat="1" ht="31.5" customHeight="1" x14ac:dyDescent="0.25">
      <c r="A23" s="422" t="s">
        <v>409</v>
      </c>
      <c r="B23" s="430">
        <f>SUM(F23:F26)</f>
        <v>49344</v>
      </c>
      <c r="C23" s="184" t="s">
        <v>379</v>
      </c>
      <c r="D23" s="184">
        <v>10</v>
      </c>
      <c r="E23" s="185">
        <v>134.4</v>
      </c>
      <c r="F23" s="186">
        <f>+D23*E23</f>
        <v>1344</v>
      </c>
      <c r="G23" s="186">
        <f>+F23/2</f>
        <v>672</v>
      </c>
      <c r="H23" s="186"/>
      <c r="I23" s="186"/>
      <c r="J23" s="186">
        <f>+$G23</f>
        <v>672</v>
      </c>
      <c r="K23" s="177" t="s">
        <v>378</v>
      </c>
      <c r="L23" s="187">
        <v>11</v>
      </c>
      <c r="M23" s="187">
        <v>2</v>
      </c>
      <c r="N23" s="187">
        <v>3</v>
      </c>
      <c r="O23" s="188">
        <v>7</v>
      </c>
      <c r="P23" s="188">
        <v>1</v>
      </c>
      <c r="Q23" s="188" t="s">
        <v>410</v>
      </c>
      <c r="R23" s="84"/>
    </row>
    <row r="24" spans="1:18" s="85" customFormat="1" ht="30.75" customHeight="1" x14ac:dyDescent="0.25">
      <c r="A24" s="423"/>
      <c r="B24" s="431"/>
      <c r="C24" s="184" t="s">
        <v>380</v>
      </c>
      <c r="D24" s="184">
        <v>80</v>
      </c>
      <c r="E24" s="189">
        <v>350</v>
      </c>
      <c r="F24" s="186">
        <f t="shared" ref="F24:F49" si="0">+D24*E24</f>
        <v>28000</v>
      </c>
      <c r="G24" s="186">
        <f t="shared" ref="G24:G26" si="1">+F24/2</f>
        <v>14000</v>
      </c>
      <c r="H24" s="186"/>
      <c r="I24" s="186"/>
      <c r="J24" s="186">
        <f t="shared" ref="J24:J26" si="2">+$G24</f>
        <v>14000</v>
      </c>
      <c r="K24" s="177" t="s">
        <v>378</v>
      </c>
      <c r="L24" s="187">
        <v>11</v>
      </c>
      <c r="M24" s="187">
        <v>2</v>
      </c>
      <c r="N24" s="187">
        <v>3</v>
      </c>
      <c r="O24" s="188">
        <v>1</v>
      </c>
      <c r="P24" s="188">
        <v>1</v>
      </c>
      <c r="Q24" s="188"/>
      <c r="R24" s="84"/>
    </row>
    <row r="25" spans="1:18" s="85" customFormat="1" ht="31.5" customHeight="1" x14ac:dyDescent="0.25">
      <c r="A25" s="423"/>
      <c r="B25" s="431"/>
      <c r="C25" s="184" t="s">
        <v>381</v>
      </c>
      <c r="D25" s="184">
        <v>80</v>
      </c>
      <c r="E25" s="185">
        <v>150</v>
      </c>
      <c r="F25" s="186">
        <f t="shared" si="0"/>
        <v>12000</v>
      </c>
      <c r="G25" s="186">
        <f t="shared" si="1"/>
        <v>6000</v>
      </c>
      <c r="H25" s="186"/>
      <c r="I25" s="186"/>
      <c r="J25" s="186">
        <f t="shared" si="2"/>
        <v>6000</v>
      </c>
      <c r="K25" s="177" t="s">
        <v>378</v>
      </c>
      <c r="L25" s="187">
        <v>11</v>
      </c>
      <c r="M25" s="187">
        <v>2</v>
      </c>
      <c r="N25" s="187">
        <v>3</v>
      </c>
      <c r="O25" s="188">
        <v>1</v>
      </c>
      <c r="P25" s="188">
        <v>1</v>
      </c>
      <c r="Q25" s="188"/>
      <c r="R25" s="84"/>
    </row>
    <row r="26" spans="1:18" ht="32.25" customHeight="1" x14ac:dyDescent="0.25">
      <c r="A26" s="424"/>
      <c r="B26" s="432"/>
      <c r="C26" s="184" t="s">
        <v>382</v>
      </c>
      <c r="D26" s="184">
        <v>40</v>
      </c>
      <c r="E26" s="185" t="s">
        <v>383</v>
      </c>
      <c r="F26" s="186">
        <f t="shared" si="0"/>
        <v>8000</v>
      </c>
      <c r="G26" s="186">
        <f t="shared" si="1"/>
        <v>4000</v>
      </c>
      <c r="H26" s="186"/>
      <c r="I26" s="186"/>
      <c r="J26" s="186">
        <f t="shared" si="2"/>
        <v>4000</v>
      </c>
      <c r="K26" s="177" t="s">
        <v>378</v>
      </c>
      <c r="L26" s="187">
        <v>11</v>
      </c>
      <c r="M26" s="187">
        <v>2</v>
      </c>
      <c r="N26" s="187">
        <v>3</v>
      </c>
      <c r="O26" s="188">
        <v>9</v>
      </c>
      <c r="P26" s="188">
        <v>2</v>
      </c>
      <c r="Q26" s="188"/>
      <c r="R26" s="23"/>
    </row>
    <row r="27" spans="1:18" ht="23.25" customHeight="1" x14ac:dyDescent="0.25">
      <c r="A27" s="190"/>
      <c r="B27" s="230">
        <v>0</v>
      </c>
      <c r="C27" s="184"/>
      <c r="D27" s="184"/>
      <c r="E27" s="185"/>
      <c r="F27" s="186">
        <f t="shared" si="0"/>
        <v>0</v>
      </c>
      <c r="G27" s="186"/>
      <c r="H27" s="186"/>
      <c r="I27" s="186"/>
      <c r="J27" s="186"/>
      <c r="K27" s="177" t="s">
        <v>378</v>
      </c>
      <c r="L27" s="187"/>
      <c r="M27" s="187"/>
      <c r="N27" s="187"/>
      <c r="O27" s="188"/>
      <c r="P27" s="188"/>
      <c r="Q27" s="188"/>
      <c r="R27" s="23"/>
    </row>
    <row r="28" spans="1:18" ht="32.25" customHeight="1" x14ac:dyDescent="0.25">
      <c r="A28" s="416" t="s">
        <v>385</v>
      </c>
      <c r="B28" s="398">
        <f>SUM(F28:F29)</f>
        <v>196032</v>
      </c>
      <c r="C28" s="191" t="s">
        <v>386</v>
      </c>
      <c r="D28" s="192">
        <f>3*8</f>
        <v>24</v>
      </c>
      <c r="E28" s="189">
        <v>8000</v>
      </c>
      <c r="F28" s="186">
        <f t="shared" si="0"/>
        <v>192000</v>
      </c>
      <c r="G28" s="193">
        <f>+F28/4</f>
        <v>48000</v>
      </c>
      <c r="H28" s="193">
        <f>+$G28</f>
        <v>48000</v>
      </c>
      <c r="I28" s="193">
        <f t="shared" ref="I28:J29" si="3">+$G28</f>
        <v>48000</v>
      </c>
      <c r="J28" s="193">
        <f t="shared" si="3"/>
        <v>48000</v>
      </c>
      <c r="K28" s="177" t="s">
        <v>378</v>
      </c>
      <c r="L28" s="187">
        <v>11</v>
      </c>
      <c r="M28" s="187">
        <v>2</v>
      </c>
      <c r="N28" s="187">
        <v>8</v>
      </c>
      <c r="O28" s="188">
        <v>8</v>
      </c>
      <c r="P28" s="188">
        <v>7</v>
      </c>
      <c r="Q28" s="188" t="s">
        <v>411</v>
      </c>
      <c r="R28" s="23"/>
    </row>
    <row r="29" spans="1:18" ht="45" customHeight="1" x14ac:dyDescent="0.25">
      <c r="A29" s="417"/>
      <c r="B29" s="399"/>
      <c r="C29" s="194" t="s">
        <v>377</v>
      </c>
      <c r="D29" s="195">
        <v>30</v>
      </c>
      <c r="E29" s="196">
        <v>134.4</v>
      </c>
      <c r="F29" s="186">
        <f t="shared" si="0"/>
        <v>4032</v>
      </c>
      <c r="G29" s="193">
        <f>+F29/4</f>
        <v>1008</v>
      </c>
      <c r="H29" s="193">
        <f>+$G29</f>
        <v>1008</v>
      </c>
      <c r="I29" s="193">
        <f t="shared" si="3"/>
        <v>1008</v>
      </c>
      <c r="J29" s="193">
        <f t="shared" si="3"/>
        <v>1008</v>
      </c>
      <c r="K29" s="177" t="s">
        <v>378</v>
      </c>
      <c r="L29" s="187">
        <v>11</v>
      </c>
      <c r="M29" s="187">
        <v>2</v>
      </c>
      <c r="N29" s="187">
        <v>3</v>
      </c>
      <c r="O29" s="188">
        <v>7</v>
      </c>
      <c r="P29" s="188">
        <v>1</v>
      </c>
      <c r="Q29" s="188" t="s">
        <v>410</v>
      </c>
      <c r="R29" s="23"/>
    </row>
    <row r="30" spans="1:18" ht="36" customHeight="1" x14ac:dyDescent="0.25">
      <c r="A30" s="411" t="s">
        <v>389</v>
      </c>
      <c r="B30" s="400">
        <f>SUM(F30:F33)</f>
        <v>56688</v>
      </c>
      <c r="C30" s="184" t="s">
        <v>387</v>
      </c>
      <c r="D30" s="184">
        <v>120</v>
      </c>
      <c r="E30" s="185">
        <v>50</v>
      </c>
      <c r="F30" s="186">
        <f t="shared" si="0"/>
        <v>6000</v>
      </c>
      <c r="G30" s="193">
        <f t="shared" ref="G30:G33" si="4">+F30/4</f>
        <v>1500</v>
      </c>
      <c r="H30" s="193">
        <f t="shared" ref="H30:J37" si="5">+$G30</f>
        <v>1500</v>
      </c>
      <c r="I30" s="193">
        <f t="shared" si="5"/>
        <v>1500</v>
      </c>
      <c r="J30" s="193">
        <f t="shared" si="5"/>
        <v>1500</v>
      </c>
      <c r="K30" s="177" t="s">
        <v>378</v>
      </c>
      <c r="L30" s="187">
        <v>11</v>
      </c>
      <c r="M30" s="187">
        <v>2</v>
      </c>
      <c r="N30" s="187">
        <v>3</v>
      </c>
      <c r="O30" s="188">
        <v>3</v>
      </c>
      <c r="P30" s="188">
        <v>2</v>
      </c>
      <c r="Q30" s="188"/>
      <c r="R30" s="23"/>
    </row>
    <row r="31" spans="1:18" ht="26.25" customHeight="1" x14ac:dyDescent="0.25">
      <c r="A31" s="412"/>
      <c r="B31" s="401"/>
      <c r="C31" s="197" t="s">
        <v>381</v>
      </c>
      <c r="D31" s="197">
        <v>120</v>
      </c>
      <c r="E31" s="198">
        <v>200</v>
      </c>
      <c r="F31" s="186">
        <f t="shared" si="0"/>
        <v>24000</v>
      </c>
      <c r="G31" s="193">
        <f t="shared" si="4"/>
        <v>6000</v>
      </c>
      <c r="H31" s="193">
        <f t="shared" si="5"/>
        <v>6000</v>
      </c>
      <c r="I31" s="193">
        <f t="shared" si="5"/>
        <v>6000</v>
      </c>
      <c r="J31" s="193">
        <f t="shared" si="5"/>
        <v>6000</v>
      </c>
      <c r="K31" s="177" t="s">
        <v>378</v>
      </c>
      <c r="L31" s="187">
        <v>11</v>
      </c>
      <c r="M31" s="187">
        <v>2</v>
      </c>
      <c r="N31" s="187">
        <v>3</v>
      </c>
      <c r="O31" s="188">
        <v>1</v>
      </c>
      <c r="P31" s="188">
        <v>1</v>
      </c>
      <c r="Q31" s="188"/>
      <c r="R31" s="23"/>
    </row>
    <row r="32" spans="1:18" ht="27.75" customHeight="1" x14ac:dyDescent="0.25">
      <c r="A32" s="412"/>
      <c r="B32" s="401"/>
      <c r="C32" s="197" t="s">
        <v>388</v>
      </c>
      <c r="D32" s="197">
        <v>20</v>
      </c>
      <c r="E32" s="199">
        <v>134.4</v>
      </c>
      <c r="F32" s="186">
        <f t="shared" si="0"/>
        <v>2688</v>
      </c>
      <c r="G32" s="193">
        <f t="shared" si="4"/>
        <v>672</v>
      </c>
      <c r="H32" s="193">
        <f t="shared" si="5"/>
        <v>672</v>
      </c>
      <c r="I32" s="193">
        <f t="shared" si="5"/>
        <v>672</v>
      </c>
      <c r="J32" s="193">
        <f t="shared" si="5"/>
        <v>672</v>
      </c>
      <c r="K32" s="177" t="s">
        <v>378</v>
      </c>
      <c r="L32" s="187">
        <v>11</v>
      </c>
      <c r="M32" s="187">
        <v>2</v>
      </c>
      <c r="N32" s="187">
        <v>3</v>
      </c>
      <c r="O32" s="188">
        <v>7</v>
      </c>
      <c r="P32" s="188">
        <v>1</v>
      </c>
      <c r="Q32" s="188" t="s">
        <v>410</v>
      </c>
      <c r="R32" s="23"/>
    </row>
    <row r="33" spans="1:18" ht="26.25" customHeight="1" x14ac:dyDescent="0.25">
      <c r="A33" s="413"/>
      <c r="B33" s="402"/>
      <c r="C33" s="197" t="s">
        <v>382</v>
      </c>
      <c r="D33" s="197">
        <v>120</v>
      </c>
      <c r="E33" s="198">
        <v>200</v>
      </c>
      <c r="F33" s="186">
        <f t="shared" si="0"/>
        <v>24000</v>
      </c>
      <c r="G33" s="193">
        <f t="shared" si="4"/>
        <v>6000</v>
      </c>
      <c r="H33" s="193">
        <f t="shared" si="5"/>
        <v>6000</v>
      </c>
      <c r="I33" s="193">
        <f t="shared" si="5"/>
        <v>6000</v>
      </c>
      <c r="J33" s="193">
        <f t="shared" si="5"/>
        <v>6000</v>
      </c>
      <c r="K33" s="177" t="s">
        <v>378</v>
      </c>
      <c r="L33" s="187">
        <v>11</v>
      </c>
      <c r="M33" s="187">
        <v>2</v>
      </c>
      <c r="N33" s="187">
        <v>3</v>
      </c>
      <c r="O33" s="188">
        <v>9</v>
      </c>
      <c r="P33" s="188">
        <v>2</v>
      </c>
      <c r="Q33" s="188"/>
      <c r="R33" s="23"/>
    </row>
    <row r="34" spans="1:18" ht="48.75" customHeight="1" x14ac:dyDescent="0.25">
      <c r="A34" s="411" t="s">
        <v>390</v>
      </c>
      <c r="B34" s="400">
        <f>SUM(F34:F37)</f>
        <v>68688</v>
      </c>
      <c r="C34" s="184" t="s">
        <v>387</v>
      </c>
      <c r="D34" s="184">
        <v>120</v>
      </c>
      <c r="E34" s="185">
        <v>50</v>
      </c>
      <c r="F34" s="186">
        <f t="shared" si="0"/>
        <v>6000</v>
      </c>
      <c r="G34" s="193">
        <f t="shared" ref="G34" si="6">+F34/4</f>
        <v>1500</v>
      </c>
      <c r="H34" s="193">
        <f t="shared" si="5"/>
        <v>1500</v>
      </c>
      <c r="I34" s="193">
        <f t="shared" si="5"/>
        <v>1500</v>
      </c>
      <c r="J34" s="193">
        <f t="shared" si="5"/>
        <v>1500</v>
      </c>
      <c r="K34" s="177" t="s">
        <v>378</v>
      </c>
      <c r="L34" s="187">
        <v>11</v>
      </c>
      <c r="M34" s="187">
        <v>2</v>
      </c>
      <c r="N34" s="187">
        <v>3</v>
      </c>
      <c r="O34" s="188">
        <v>3</v>
      </c>
      <c r="P34" s="188">
        <v>2</v>
      </c>
      <c r="Q34" s="188"/>
      <c r="R34" s="23"/>
    </row>
    <row r="35" spans="1:18" ht="42.75" customHeight="1" x14ac:dyDescent="0.25">
      <c r="A35" s="412"/>
      <c r="B35" s="401"/>
      <c r="C35" s="184" t="s">
        <v>381</v>
      </c>
      <c r="D35" s="184">
        <v>120</v>
      </c>
      <c r="E35" s="185">
        <v>300</v>
      </c>
      <c r="F35" s="186">
        <f t="shared" si="0"/>
        <v>36000</v>
      </c>
      <c r="G35" s="193">
        <f t="shared" ref="G35" si="7">+F35/4</f>
        <v>9000</v>
      </c>
      <c r="H35" s="193">
        <f t="shared" si="5"/>
        <v>9000</v>
      </c>
      <c r="I35" s="193">
        <f t="shared" si="5"/>
        <v>9000</v>
      </c>
      <c r="J35" s="193">
        <f t="shared" si="5"/>
        <v>9000</v>
      </c>
      <c r="K35" s="177" t="s">
        <v>378</v>
      </c>
      <c r="L35" s="187">
        <v>11</v>
      </c>
      <c r="M35" s="187">
        <v>2</v>
      </c>
      <c r="N35" s="187">
        <v>3</v>
      </c>
      <c r="O35" s="188">
        <v>1</v>
      </c>
      <c r="P35" s="188">
        <v>1</v>
      </c>
      <c r="Q35" s="188"/>
      <c r="R35" s="23"/>
    </row>
    <row r="36" spans="1:18" ht="31.5" customHeight="1" x14ac:dyDescent="0.25">
      <c r="A36" s="412"/>
      <c r="B36" s="401"/>
      <c r="C36" s="184" t="s">
        <v>388</v>
      </c>
      <c r="D36" s="184">
        <v>20</v>
      </c>
      <c r="E36" s="199">
        <v>134.4</v>
      </c>
      <c r="F36" s="186">
        <f t="shared" si="0"/>
        <v>2688</v>
      </c>
      <c r="G36" s="193">
        <f t="shared" ref="G36" si="8">+F36/4</f>
        <v>672</v>
      </c>
      <c r="H36" s="193">
        <f t="shared" si="5"/>
        <v>672</v>
      </c>
      <c r="I36" s="193">
        <f t="shared" si="5"/>
        <v>672</v>
      </c>
      <c r="J36" s="193">
        <f t="shared" si="5"/>
        <v>672</v>
      </c>
      <c r="K36" s="177" t="s">
        <v>378</v>
      </c>
      <c r="L36" s="187">
        <v>11</v>
      </c>
      <c r="M36" s="187">
        <v>2</v>
      </c>
      <c r="N36" s="187">
        <v>3</v>
      </c>
      <c r="O36" s="188">
        <v>7</v>
      </c>
      <c r="P36" s="188">
        <v>1</v>
      </c>
      <c r="Q36" s="188" t="s">
        <v>410</v>
      </c>
      <c r="R36" s="23"/>
    </row>
    <row r="37" spans="1:18" ht="37.5" customHeight="1" x14ac:dyDescent="0.25">
      <c r="A37" s="413"/>
      <c r="B37" s="402"/>
      <c r="C37" s="184" t="s">
        <v>382</v>
      </c>
      <c r="D37" s="184">
        <v>120</v>
      </c>
      <c r="E37" s="200">
        <v>200</v>
      </c>
      <c r="F37" s="186">
        <f t="shared" si="0"/>
        <v>24000</v>
      </c>
      <c r="G37" s="193">
        <f t="shared" ref="G37" si="9">+F37/4</f>
        <v>6000</v>
      </c>
      <c r="H37" s="193">
        <f t="shared" si="5"/>
        <v>6000</v>
      </c>
      <c r="I37" s="193">
        <f t="shared" si="5"/>
        <v>6000</v>
      </c>
      <c r="J37" s="193">
        <f t="shared" si="5"/>
        <v>6000</v>
      </c>
      <c r="K37" s="177" t="s">
        <v>378</v>
      </c>
      <c r="L37" s="187">
        <v>11</v>
      </c>
      <c r="M37" s="187">
        <v>2</v>
      </c>
      <c r="N37" s="187">
        <v>3</v>
      </c>
      <c r="O37" s="188">
        <v>9</v>
      </c>
      <c r="P37" s="188">
        <v>2</v>
      </c>
      <c r="Q37" s="188"/>
      <c r="R37" s="23"/>
    </row>
    <row r="38" spans="1:18" ht="37.5" customHeight="1" x14ac:dyDescent="0.25">
      <c r="A38" s="414" t="s">
        <v>393</v>
      </c>
      <c r="B38" s="403">
        <f>SUM(F38:F39)</f>
        <v>6000</v>
      </c>
      <c r="C38" s="201" t="s">
        <v>391</v>
      </c>
      <c r="D38" s="202">
        <v>2</v>
      </c>
      <c r="E38" s="203">
        <v>1000</v>
      </c>
      <c r="F38" s="186">
        <f t="shared" si="0"/>
        <v>2000</v>
      </c>
      <c r="G38" s="204"/>
      <c r="H38" s="205">
        <f>+F38/2</f>
        <v>1000</v>
      </c>
      <c r="I38" s="205">
        <f>+$H38</f>
        <v>1000</v>
      </c>
      <c r="J38" s="205"/>
      <c r="K38" s="177" t="s">
        <v>378</v>
      </c>
      <c r="L38" s="187">
        <v>11</v>
      </c>
      <c r="M38" s="187">
        <v>2</v>
      </c>
      <c r="N38" s="187">
        <v>6</v>
      </c>
      <c r="O38" s="188">
        <v>8</v>
      </c>
      <c r="P38" s="188">
        <v>1</v>
      </c>
      <c r="Q38" s="188"/>
      <c r="R38" s="154"/>
    </row>
    <row r="39" spans="1:18" ht="54.75" customHeight="1" x14ac:dyDescent="0.25">
      <c r="A39" s="415"/>
      <c r="B39" s="404"/>
      <c r="C39" s="206" t="s">
        <v>392</v>
      </c>
      <c r="D39" s="207">
        <v>20</v>
      </c>
      <c r="E39" s="208">
        <v>200</v>
      </c>
      <c r="F39" s="186">
        <f t="shared" si="0"/>
        <v>4000</v>
      </c>
      <c r="G39" s="186">
        <f>+F39/4</f>
        <v>1000</v>
      </c>
      <c r="H39" s="186">
        <f>+$G39</f>
        <v>1000</v>
      </c>
      <c r="I39" s="186">
        <f t="shared" ref="I39:J39" si="10">+$G39</f>
        <v>1000</v>
      </c>
      <c r="J39" s="186">
        <f t="shared" si="10"/>
        <v>1000</v>
      </c>
      <c r="K39" s="177" t="s">
        <v>378</v>
      </c>
      <c r="L39" s="187">
        <v>11</v>
      </c>
      <c r="M39" s="187">
        <v>2</v>
      </c>
      <c r="N39" s="187">
        <v>3</v>
      </c>
      <c r="O39" s="188">
        <v>7</v>
      </c>
      <c r="P39" s="188">
        <v>1</v>
      </c>
      <c r="Q39" s="188" t="s">
        <v>410</v>
      </c>
      <c r="R39" s="155"/>
    </row>
    <row r="40" spans="1:18" ht="63.75" customHeight="1" x14ac:dyDescent="0.25">
      <c r="A40" s="228" t="s">
        <v>397</v>
      </c>
      <c r="B40" s="209">
        <f>SUM(F40)</f>
        <v>50000</v>
      </c>
      <c r="C40" s="201" t="s">
        <v>394</v>
      </c>
      <c r="D40" s="201">
        <v>2</v>
      </c>
      <c r="E40" s="208">
        <v>25000</v>
      </c>
      <c r="F40" s="186">
        <f t="shared" si="0"/>
        <v>50000</v>
      </c>
      <c r="G40" s="186"/>
      <c r="H40" s="186">
        <f>+F40</f>
        <v>50000</v>
      </c>
      <c r="I40" s="186"/>
      <c r="J40" s="186"/>
      <c r="K40" s="177" t="s">
        <v>378</v>
      </c>
      <c r="L40" s="187">
        <v>11</v>
      </c>
      <c r="M40" s="187">
        <v>2</v>
      </c>
      <c r="N40" s="187">
        <v>6</v>
      </c>
      <c r="O40" s="188">
        <v>1</v>
      </c>
      <c r="P40" s="188">
        <v>3</v>
      </c>
      <c r="Q40" s="188"/>
      <c r="R40" s="151"/>
    </row>
    <row r="41" spans="1:18" ht="126" customHeight="1" x14ac:dyDescent="0.25">
      <c r="A41" s="229" t="s">
        <v>396</v>
      </c>
      <c r="B41" s="210">
        <f>SUM(F41)</f>
        <v>10000</v>
      </c>
      <c r="C41" s="156" t="s">
        <v>395</v>
      </c>
      <c r="D41" s="201">
        <v>10</v>
      </c>
      <c r="E41" s="208">
        <v>1000</v>
      </c>
      <c r="F41" s="186">
        <f t="shared" si="0"/>
        <v>10000</v>
      </c>
      <c r="G41" s="197">
        <f>+F41/10*3</f>
        <v>3000</v>
      </c>
      <c r="H41" s="211">
        <f>+F41/10*2</f>
        <v>2000</v>
      </c>
      <c r="I41" s="197">
        <f>+F41/10*3</f>
        <v>3000</v>
      </c>
      <c r="J41" s="211">
        <f>+F41/10*2</f>
        <v>2000</v>
      </c>
      <c r="K41" s="177" t="s">
        <v>378</v>
      </c>
      <c r="L41" s="187">
        <v>11</v>
      </c>
      <c r="M41" s="187">
        <v>2</v>
      </c>
      <c r="N41" s="187">
        <v>6</v>
      </c>
      <c r="O41" s="188">
        <v>8</v>
      </c>
      <c r="P41" s="188">
        <v>1</v>
      </c>
      <c r="Q41" s="188"/>
      <c r="R41" s="151"/>
    </row>
    <row r="42" spans="1:18" s="82" customFormat="1" ht="74.25" customHeight="1" x14ac:dyDescent="0.25">
      <c r="A42" s="228" t="s">
        <v>398</v>
      </c>
      <c r="B42" s="212">
        <f>SUM(F42)</f>
        <v>4032</v>
      </c>
      <c r="C42" s="156" t="s">
        <v>408</v>
      </c>
      <c r="D42" s="207">
        <v>30</v>
      </c>
      <c r="E42" s="208">
        <v>134.4</v>
      </c>
      <c r="F42" s="186">
        <f t="shared" si="0"/>
        <v>4032</v>
      </c>
      <c r="G42" s="186">
        <f>7.5*E42</f>
        <v>1008</v>
      </c>
      <c r="H42" s="186">
        <f>7.5*$E42</f>
        <v>1008</v>
      </c>
      <c r="I42" s="186">
        <f t="shared" ref="I42:J44" si="11">7.5*$E42</f>
        <v>1008</v>
      </c>
      <c r="J42" s="186">
        <f t="shared" si="11"/>
        <v>1008</v>
      </c>
      <c r="K42" s="177" t="s">
        <v>378</v>
      </c>
      <c r="L42" s="202">
        <v>11</v>
      </c>
      <c r="M42" s="197">
        <v>2</v>
      </c>
      <c r="N42" s="197">
        <v>3</v>
      </c>
      <c r="O42" s="197">
        <v>7</v>
      </c>
      <c r="P42" s="197">
        <v>1</v>
      </c>
      <c r="Q42" s="197" t="s">
        <v>410</v>
      </c>
    </row>
    <row r="43" spans="1:18" s="82" customFormat="1" ht="51.75" customHeight="1" x14ac:dyDescent="0.25">
      <c r="A43" s="228" t="s">
        <v>399</v>
      </c>
      <c r="B43" s="209">
        <f>SUM(F43)</f>
        <v>0</v>
      </c>
      <c r="C43" s="201" t="s">
        <v>391</v>
      </c>
      <c r="D43" s="207"/>
      <c r="E43" s="208"/>
      <c r="F43" s="186">
        <f t="shared" si="0"/>
        <v>0</v>
      </c>
      <c r="G43" s="186"/>
      <c r="H43" s="186"/>
      <c r="I43" s="186"/>
      <c r="J43" s="186"/>
      <c r="K43" s="177" t="s">
        <v>378</v>
      </c>
      <c r="L43" s="187">
        <v>11</v>
      </c>
      <c r="M43" s="187">
        <v>2</v>
      </c>
      <c r="N43" s="187">
        <v>6</v>
      </c>
      <c r="O43" s="188">
        <v>8</v>
      </c>
      <c r="P43" s="188">
        <v>1</v>
      </c>
      <c r="Q43" s="197"/>
    </row>
    <row r="44" spans="1:18" s="82" customFormat="1" ht="36" customHeight="1" x14ac:dyDescent="0.25">
      <c r="A44" s="228" t="s">
        <v>400</v>
      </c>
      <c r="B44" s="209">
        <f>SUM(F44)</f>
        <v>4032</v>
      </c>
      <c r="C44" s="201" t="s">
        <v>408</v>
      </c>
      <c r="D44" s="207">
        <v>30</v>
      </c>
      <c r="E44" s="208">
        <v>134.4</v>
      </c>
      <c r="F44" s="186">
        <f t="shared" si="0"/>
        <v>4032</v>
      </c>
      <c r="G44" s="186">
        <f>7.5*E44</f>
        <v>1008</v>
      </c>
      <c r="H44" s="186">
        <f>7.5*$E44</f>
        <v>1008</v>
      </c>
      <c r="I44" s="186">
        <f t="shared" si="11"/>
        <v>1008</v>
      </c>
      <c r="J44" s="186">
        <f t="shared" si="11"/>
        <v>1008</v>
      </c>
      <c r="K44" s="177" t="s">
        <v>378</v>
      </c>
      <c r="L44" s="202">
        <v>11</v>
      </c>
      <c r="M44" s="197">
        <v>2</v>
      </c>
      <c r="N44" s="197">
        <v>3</v>
      </c>
      <c r="O44" s="197">
        <v>7</v>
      </c>
      <c r="P44" s="197">
        <v>1</v>
      </c>
      <c r="Q44" s="197" t="s">
        <v>410</v>
      </c>
    </row>
    <row r="45" spans="1:18" s="82" customFormat="1" ht="36" customHeight="1" x14ac:dyDescent="0.25">
      <c r="A45" s="405" t="s">
        <v>404</v>
      </c>
      <c r="B45" s="408">
        <f>SUM(F45:F49)</f>
        <v>24376</v>
      </c>
      <c r="C45" s="197" t="s">
        <v>405</v>
      </c>
      <c r="D45" s="197">
        <v>4</v>
      </c>
      <c r="E45" s="198">
        <v>2100</v>
      </c>
      <c r="F45" s="186">
        <f t="shared" si="0"/>
        <v>8400</v>
      </c>
      <c r="G45" s="186">
        <f>+F45/4*1</f>
        <v>2100</v>
      </c>
      <c r="H45" s="186">
        <f>+$G45</f>
        <v>2100</v>
      </c>
      <c r="I45" s="186">
        <f t="shared" ref="I45:J49" si="12">+$G45</f>
        <v>2100</v>
      </c>
      <c r="J45" s="186">
        <f t="shared" si="12"/>
        <v>2100</v>
      </c>
      <c r="K45" s="177" t="s">
        <v>378</v>
      </c>
      <c r="L45" s="183">
        <v>11</v>
      </c>
      <c r="M45" s="183">
        <v>2</v>
      </c>
      <c r="N45" s="183">
        <v>2</v>
      </c>
      <c r="O45" s="188">
        <v>3</v>
      </c>
      <c r="P45" s="188">
        <v>1</v>
      </c>
      <c r="Q45" s="213"/>
    </row>
    <row r="46" spans="1:18" s="82" customFormat="1" ht="36" customHeight="1" x14ac:dyDescent="0.25">
      <c r="A46" s="406"/>
      <c r="B46" s="409"/>
      <c r="C46" s="197" t="s">
        <v>406</v>
      </c>
      <c r="D46" s="197">
        <v>4</v>
      </c>
      <c r="E46" s="198">
        <v>1050</v>
      </c>
      <c r="F46" s="186">
        <f t="shared" si="0"/>
        <v>4200</v>
      </c>
      <c r="G46" s="186">
        <f t="shared" ref="G46:G49" si="13">+F46/4*1</f>
        <v>1050</v>
      </c>
      <c r="H46" s="186">
        <f t="shared" ref="H46:H49" si="14">+$G46</f>
        <v>1050</v>
      </c>
      <c r="I46" s="186">
        <f t="shared" si="12"/>
        <v>1050</v>
      </c>
      <c r="J46" s="186">
        <f t="shared" si="12"/>
        <v>1050</v>
      </c>
      <c r="K46" s="177" t="s">
        <v>378</v>
      </c>
      <c r="L46" s="183">
        <v>11</v>
      </c>
      <c r="M46" s="183">
        <v>2</v>
      </c>
      <c r="N46" s="183">
        <v>2</v>
      </c>
      <c r="O46" s="188">
        <v>3</v>
      </c>
      <c r="P46" s="188">
        <v>1</v>
      </c>
      <c r="Q46" s="213"/>
    </row>
    <row r="47" spans="1:18" s="82" customFormat="1" ht="36" customHeight="1" x14ac:dyDescent="0.25">
      <c r="A47" s="406"/>
      <c r="B47" s="409"/>
      <c r="C47" s="197" t="s">
        <v>377</v>
      </c>
      <c r="D47" s="197">
        <v>40</v>
      </c>
      <c r="E47" s="198">
        <v>134.4</v>
      </c>
      <c r="F47" s="186">
        <f t="shared" si="0"/>
        <v>5376</v>
      </c>
      <c r="G47" s="186">
        <f t="shared" si="13"/>
        <v>1344</v>
      </c>
      <c r="H47" s="186">
        <f t="shared" si="14"/>
        <v>1344</v>
      </c>
      <c r="I47" s="186">
        <f t="shared" si="12"/>
        <v>1344</v>
      </c>
      <c r="J47" s="186">
        <f t="shared" si="12"/>
        <v>1344</v>
      </c>
      <c r="K47" s="177" t="s">
        <v>378</v>
      </c>
      <c r="L47" s="183">
        <v>11</v>
      </c>
      <c r="M47" s="183">
        <v>2</v>
      </c>
      <c r="N47" s="183">
        <v>3</v>
      </c>
      <c r="O47" s="188">
        <v>7</v>
      </c>
      <c r="P47" s="188">
        <v>1</v>
      </c>
      <c r="Q47" s="188" t="s">
        <v>410</v>
      </c>
    </row>
    <row r="48" spans="1:18" s="82" customFormat="1" ht="36" customHeight="1" x14ac:dyDescent="0.25">
      <c r="A48" s="406"/>
      <c r="B48" s="409"/>
      <c r="C48" s="197" t="s">
        <v>407</v>
      </c>
      <c r="D48" s="197">
        <v>4</v>
      </c>
      <c r="E48" s="198">
        <v>1400</v>
      </c>
      <c r="F48" s="186">
        <f t="shared" si="0"/>
        <v>5600</v>
      </c>
      <c r="G48" s="186">
        <f t="shared" si="13"/>
        <v>1400</v>
      </c>
      <c r="H48" s="186">
        <f t="shared" si="14"/>
        <v>1400</v>
      </c>
      <c r="I48" s="186">
        <f t="shared" si="12"/>
        <v>1400</v>
      </c>
      <c r="J48" s="186">
        <f t="shared" si="12"/>
        <v>1400</v>
      </c>
      <c r="K48" s="177" t="s">
        <v>378</v>
      </c>
      <c r="L48" s="183">
        <v>11</v>
      </c>
      <c r="M48" s="183">
        <v>2</v>
      </c>
      <c r="N48" s="183">
        <v>2</v>
      </c>
      <c r="O48" s="188">
        <v>3</v>
      </c>
      <c r="P48" s="188">
        <v>1</v>
      </c>
      <c r="Q48" s="213"/>
    </row>
    <row r="49" spans="1:17" s="82" customFormat="1" ht="36" customHeight="1" x14ac:dyDescent="0.25">
      <c r="A49" s="407"/>
      <c r="B49" s="410"/>
      <c r="C49" s="197" t="s">
        <v>382</v>
      </c>
      <c r="D49" s="197">
        <v>4</v>
      </c>
      <c r="E49" s="198" t="s">
        <v>383</v>
      </c>
      <c r="F49" s="186">
        <f t="shared" si="0"/>
        <v>800</v>
      </c>
      <c r="G49" s="186">
        <f t="shared" si="13"/>
        <v>200</v>
      </c>
      <c r="H49" s="186">
        <f t="shared" si="14"/>
        <v>200</v>
      </c>
      <c r="I49" s="186">
        <f t="shared" si="12"/>
        <v>200</v>
      </c>
      <c r="J49" s="186">
        <f t="shared" si="12"/>
        <v>200</v>
      </c>
      <c r="K49" s="177" t="s">
        <v>378</v>
      </c>
      <c r="L49" s="183">
        <v>11</v>
      </c>
      <c r="M49" s="183">
        <v>2</v>
      </c>
      <c r="N49" s="183">
        <v>3</v>
      </c>
      <c r="O49" s="188">
        <v>9</v>
      </c>
      <c r="P49" s="188">
        <v>2</v>
      </c>
      <c r="Q49" s="213"/>
    </row>
    <row r="50" spans="1:17" s="82" customFormat="1" ht="18.75" x14ac:dyDescent="0.3">
      <c r="A50" s="233" t="s">
        <v>421</v>
      </c>
      <c r="B50" s="232">
        <f>SUM(B18:B49)</f>
        <v>496072</v>
      </c>
      <c r="C50" s="223"/>
      <c r="D50" s="223"/>
      <c r="E50" s="224"/>
      <c r="F50" s="223"/>
      <c r="G50" s="223"/>
      <c r="H50" s="223"/>
      <c r="I50" s="223"/>
      <c r="J50" s="223"/>
      <c r="K50" s="223"/>
      <c r="L50" s="223"/>
      <c r="M50" s="158"/>
      <c r="N50" s="158"/>
      <c r="O50" s="158"/>
      <c r="P50" s="158"/>
      <c r="Q50" s="158"/>
    </row>
    <row r="51" spans="1:17" s="82" customFormat="1" ht="15.75" x14ac:dyDescent="0.25">
      <c r="A51" s="158"/>
      <c r="B51" s="158"/>
      <c r="C51" s="158"/>
      <c r="D51" s="225"/>
      <c r="E51" s="226"/>
      <c r="F51" s="227"/>
      <c r="G51" s="227"/>
      <c r="H51" s="227"/>
      <c r="I51" s="227"/>
      <c r="J51" s="227"/>
      <c r="K51" s="158"/>
      <c r="L51" s="158"/>
      <c r="M51" s="158"/>
      <c r="N51" s="158"/>
      <c r="O51" s="158"/>
      <c r="P51" s="158"/>
      <c r="Q51" s="158"/>
    </row>
    <row r="52" spans="1:17" s="82" customFormat="1" ht="15.75" x14ac:dyDescent="0.25">
      <c r="A52" s="158"/>
      <c r="B52" s="158"/>
      <c r="C52" s="158"/>
      <c r="D52" s="225"/>
      <c r="E52" s="226"/>
      <c r="F52" s="227"/>
      <c r="G52" s="227"/>
      <c r="H52" s="227"/>
      <c r="I52" s="227"/>
      <c r="J52" s="227"/>
      <c r="K52" s="158"/>
      <c r="L52" s="158"/>
      <c r="M52" s="158"/>
      <c r="N52" s="158"/>
      <c r="O52" s="158"/>
      <c r="P52" s="158"/>
      <c r="Q52" s="158"/>
    </row>
    <row r="53" spans="1:17" s="82" customFormat="1" ht="15.75" x14ac:dyDescent="0.25">
      <c r="A53" s="158"/>
      <c r="B53" s="158"/>
      <c r="C53" s="158"/>
      <c r="D53" s="225"/>
      <c r="E53" s="226"/>
      <c r="F53" s="227"/>
      <c r="G53" s="227"/>
      <c r="H53" s="227"/>
      <c r="I53" s="227"/>
      <c r="J53" s="227"/>
      <c r="K53" s="158"/>
      <c r="L53" s="158"/>
      <c r="M53" s="158"/>
      <c r="N53" s="158"/>
      <c r="O53" s="158"/>
      <c r="P53" s="158"/>
      <c r="Q53" s="158"/>
    </row>
    <row r="54" spans="1:17" s="82" customFormat="1" ht="15.75" x14ac:dyDescent="0.25">
      <c r="A54" s="158"/>
      <c r="B54" s="158"/>
      <c r="C54" s="158"/>
      <c r="D54" s="225"/>
      <c r="E54" s="226"/>
      <c r="F54" s="227"/>
      <c r="G54" s="227"/>
      <c r="H54" s="227"/>
      <c r="I54" s="227"/>
      <c r="J54" s="227"/>
      <c r="K54" s="158"/>
      <c r="L54" s="158"/>
      <c r="M54" s="158"/>
      <c r="N54" s="158"/>
      <c r="O54" s="158"/>
      <c r="P54" s="158"/>
      <c r="Q54" s="158"/>
    </row>
    <row r="55" spans="1:17" s="82" customFormat="1" ht="15.75" x14ac:dyDescent="0.25">
      <c r="A55" s="158"/>
      <c r="B55" s="158"/>
      <c r="C55" s="158"/>
      <c r="D55" s="225"/>
      <c r="E55" s="226"/>
      <c r="F55" s="227"/>
      <c r="G55" s="227"/>
      <c r="H55" s="227"/>
      <c r="I55" s="227"/>
      <c r="J55" s="227"/>
      <c r="K55" s="158"/>
      <c r="L55" s="158"/>
      <c r="M55" s="158"/>
      <c r="N55" s="158"/>
      <c r="O55" s="158"/>
      <c r="P55" s="158"/>
      <c r="Q55" s="158"/>
    </row>
    <row r="56" spans="1:17" s="82" customFormat="1" ht="15.75" x14ac:dyDescent="0.25">
      <c r="A56" s="158"/>
      <c r="B56" s="158"/>
      <c r="C56" s="158"/>
      <c r="D56" s="225"/>
      <c r="E56" s="226"/>
      <c r="F56" s="227"/>
      <c r="G56" s="227"/>
      <c r="H56" s="227"/>
      <c r="I56" s="227"/>
      <c r="J56" s="227"/>
      <c r="K56" s="158"/>
      <c r="L56" s="158"/>
      <c r="M56" s="158"/>
      <c r="N56" s="158"/>
      <c r="O56" s="158"/>
      <c r="P56" s="158"/>
      <c r="Q56" s="158"/>
    </row>
    <row r="57" spans="1:17" s="82" customFormat="1" ht="15.75" x14ac:dyDescent="0.25">
      <c r="A57" s="158"/>
      <c r="B57" s="158"/>
      <c r="C57" s="158"/>
      <c r="D57" s="225"/>
      <c r="E57" s="226"/>
      <c r="F57" s="227"/>
      <c r="G57" s="227"/>
      <c r="H57" s="227"/>
      <c r="I57" s="227"/>
      <c r="J57" s="227"/>
      <c r="K57" s="158"/>
      <c r="L57" s="158"/>
      <c r="M57" s="158"/>
      <c r="N57" s="158"/>
      <c r="O57" s="158"/>
      <c r="P57" s="158"/>
      <c r="Q57" s="158"/>
    </row>
    <row r="58" spans="1:17" s="82" customFormat="1" ht="15.75" x14ac:dyDescent="0.25">
      <c r="A58" s="158"/>
      <c r="B58" s="158"/>
      <c r="C58" s="158"/>
      <c r="D58" s="225"/>
      <c r="E58" s="226"/>
      <c r="F58" s="227"/>
      <c r="G58" s="227"/>
      <c r="H58" s="227"/>
      <c r="I58" s="227"/>
      <c r="J58" s="227"/>
      <c r="K58" s="158"/>
      <c r="L58" s="158"/>
      <c r="M58" s="158"/>
      <c r="N58" s="158"/>
      <c r="O58" s="158"/>
      <c r="P58" s="158"/>
      <c r="Q58" s="158"/>
    </row>
    <row r="59" spans="1:17" s="82" customFormat="1" ht="15.75" x14ac:dyDescent="0.25">
      <c r="A59" s="158"/>
      <c r="B59" s="158"/>
      <c r="C59" s="158"/>
      <c r="D59" s="225"/>
      <c r="E59" s="226"/>
      <c r="F59" s="227"/>
      <c r="G59" s="227"/>
      <c r="H59" s="227"/>
      <c r="I59" s="227"/>
      <c r="J59" s="227"/>
      <c r="K59" s="158"/>
      <c r="L59" s="158"/>
      <c r="M59" s="158"/>
      <c r="N59" s="158"/>
      <c r="O59" s="158"/>
      <c r="P59" s="158"/>
      <c r="Q59" s="158"/>
    </row>
    <row r="60" spans="1:17" s="82" customFormat="1" ht="15.75" x14ac:dyDescent="0.25">
      <c r="A60" s="158"/>
      <c r="B60" s="158"/>
      <c r="C60" s="158"/>
      <c r="D60" s="225"/>
      <c r="E60" s="226"/>
      <c r="F60" s="227"/>
      <c r="G60" s="227"/>
      <c r="H60" s="227"/>
      <c r="I60" s="227"/>
      <c r="J60" s="227"/>
      <c r="K60" s="158"/>
      <c r="L60" s="158"/>
      <c r="M60" s="158"/>
      <c r="N60" s="158"/>
      <c r="O60" s="158"/>
      <c r="P60" s="158"/>
      <c r="Q60" s="158"/>
    </row>
    <row r="61" spans="1:17" s="82" customFormat="1" ht="15.75" x14ac:dyDescent="0.25">
      <c r="A61" s="158"/>
      <c r="B61" s="158"/>
      <c r="C61" s="158"/>
      <c r="D61" s="225"/>
      <c r="E61" s="226"/>
      <c r="F61" s="227"/>
      <c r="G61" s="227"/>
      <c r="H61" s="227"/>
      <c r="I61" s="227"/>
      <c r="J61" s="227"/>
      <c r="K61" s="158"/>
      <c r="L61" s="158"/>
      <c r="M61" s="158"/>
      <c r="N61" s="158"/>
      <c r="O61" s="158"/>
      <c r="P61" s="158"/>
      <c r="Q61" s="158"/>
    </row>
    <row r="62" spans="1:17" s="82" customFormat="1" ht="15.75" x14ac:dyDescent="0.25">
      <c r="A62" s="158"/>
      <c r="B62" s="158"/>
      <c r="C62" s="158"/>
      <c r="D62" s="158"/>
      <c r="E62" s="159"/>
      <c r="F62" s="158"/>
      <c r="G62" s="225"/>
      <c r="H62" s="158"/>
      <c r="I62" s="158"/>
      <c r="J62" s="158"/>
      <c r="K62" s="225"/>
      <c r="L62" s="158"/>
      <c r="M62" s="158"/>
      <c r="N62" s="158"/>
      <c r="O62" s="158"/>
      <c r="P62" s="158"/>
      <c r="Q62" s="158"/>
    </row>
    <row r="63" spans="1:17" s="82" customFormat="1" ht="15.75" x14ac:dyDescent="0.25">
      <c r="A63" s="158"/>
      <c r="B63" s="158"/>
      <c r="C63" s="158"/>
      <c r="D63" s="225"/>
      <c r="E63" s="159"/>
      <c r="F63" s="158"/>
      <c r="G63" s="158"/>
      <c r="H63" s="158"/>
      <c r="I63" s="158"/>
      <c r="J63" s="158"/>
      <c r="K63" s="158"/>
      <c r="L63" s="158"/>
      <c r="M63" s="158"/>
      <c r="N63" s="158"/>
      <c r="O63" s="158"/>
      <c r="P63" s="158"/>
      <c r="Q63" s="158"/>
    </row>
    <row r="64" spans="1:17" s="82" customFormat="1" ht="15.75" x14ac:dyDescent="0.25">
      <c r="A64" s="158"/>
      <c r="B64" s="158"/>
      <c r="C64" s="158"/>
      <c r="D64" s="158"/>
      <c r="E64" s="159"/>
      <c r="F64" s="158"/>
      <c r="G64" s="158"/>
      <c r="H64" s="158"/>
      <c r="I64" s="158"/>
      <c r="J64" s="158"/>
      <c r="K64" s="158"/>
      <c r="L64" s="158"/>
      <c r="M64" s="158"/>
      <c r="N64" s="158"/>
      <c r="O64" s="158"/>
      <c r="P64" s="158"/>
      <c r="Q64" s="158"/>
    </row>
    <row r="65" spans="1:18" s="82" customFormat="1" ht="15.75" x14ac:dyDescent="0.25">
      <c r="A65" s="158"/>
      <c r="B65" s="158"/>
      <c r="C65" s="158"/>
      <c r="D65" s="158"/>
      <c r="E65" s="159"/>
      <c r="F65" s="158"/>
      <c r="G65" s="158"/>
      <c r="H65" s="158"/>
      <c r="I65" s="158"/>
      <c r="J65" s="158"/>
      <c r="K65" s="158"/>
      <c r="L65" s="158"/>
      <c r="M65" s="158"/>
      <c r="N65" s="158"/>
      <c r="O65" s="158"/>
      <c r="P65" s="158"/>
      <c r="Q65" s="158"/>
    </row>
    <row r="66" spans="1:18" s="82" customFormat="1" ht="15.75" x14ac:dyDescent="0.25">
      <c r="A66" s="158"/>
      <c r="B66" s="158"/>
      <c r="C66" s="158"/>
      <c r="D66" s="158"/>
      <c r="E66" s="159"/>
      <c r="F66" s="158"/>
      <c r="G66" s="158"/>
      <c r="H66" s="158"/>
      <c r="I66" s="158"/>
      <c r="J66" s="158"/>
      <c r="K66" s="158"/>
      <c r="L66" s="158"/>
      <c r="M66" s="158"/>
      <c r="N66" s="158"/>
      <c r="O66" s="158"/>
      <c r="P66" s="158"/>
      <c r="Q66" s="158"/>
    </row>
    <row r="67" spans="1:18" s="82" customFormat="1" ht="15.75" x14ac:dyDescent="0.25">
      <c r="A67" s="158"/>
      <c r="B67" s="158"/>
      <c r="C67" s="158"/>
      <c r="D67" s="158"/>
      <c r="E67" s="159"/>
      <c r="F67" s="158"/>
      <c r="G67" s="158"/>
      <c r="H67" s="158"/>
      <c r="I67" s="158"/>
      <c r="J67" s="158"/>
      <c r="K67" s="158"/>
      <c r="L67" s="158"/>
      <c r="M67" s="158"/>
      <c r="N67" s="158"/>
      <c r="O67" s="158"/>
      <c r="P67" s="158"/>
      <c r="Q67" s="158"/>
    </row>
    <row r="68" spans="1:18" s="82" customFormat="1" ht="15.75" x14ac:dyDescent="0.25">
      <c r="A68" s="158"/>
      <c r="B68" s="158"/>
      <c r="C68" s="158"/>
      <c r="D68" s="158"/>
      <c r="E68" s="159"/>
      <c r="F68" s="158"/>
      <c r="G68" s="158"/>
      <c r="H68" s="158"/>
      <c r="I68" s="158"/>
      <c r="J68" s="158"/>
      <c r="K68" s="158"/>
      <c r="L68" s="158"/>
      <c r="M68" s="158"/>
      <c r="N68" s="158"/>
      <c r="O68" s="158"/>
      <c r="P68" s="158"/>
      <c r="Q68" s="158"/>
    </row>
    <row r="69" spans="1:18" s="82" customFormat="1" ht="15.75" x14ac:dyDescent="0.25">
      <c r="A69" s="158"/>
      <c r="B69" s="158"/>
      <c r="C69" s="158"/>
      <c r="D69" s="158"/>
      <c r="E69" s="159"/>
      <c r="F69" s="158"/>
      <c r="G69" s="158"/>
      <c r="H69" s="158"/>
      <c r="I69" s="158"/>
      <c r="J69" s="158"/>
      <c r="K69" s="158"/>
      <c r="L69" s="158"/>
      <c r="M69" s="158"/>
      <c r="N69" s="158"/>
      <c r="O69" s="158"/>
      <c r="P69" s="158"/>
      <c r="Q69" s="158"/>
    </row>
    <row r="70" spans="1:18" s="82" customFormat="1" ht="15.75" x14ac:dyDescent="0.25">
      <c r="A70" s="158"/>
      <c r="B70" s="158"/>
      <c r="C70" s="158"/>
      <c r="D70" s="158"/>
      <c r="E70" s="159"/>
      <c r="F70" s="158"/>
      <c r="G70" s="158"/>
      <c r="H70" s="158"/>
      <c r="I70" s="158"/>
      <c r="J70" s="158"/>
      <c r="K70" s="158"/>
      <c r="L70" s="158"/>
      <c r="M70" s="158"/>
      <c r="N70" s="158"/>
      <c r="O70" s="158"/>
      <c r="P70" s="158"/>
      <c r="Q70" s="158"/>
    </row>
    <row r="71" spans="1:18" s="82" customFormat="1" ht="15.75" x14ac:dyDescent="0.25">
      <c r="A71" s="158"/>
      <c r="B71" s="158"/>
      <c r="C71" s="158"/>
      <c r="D71" s="158"/>
      <c r="E71" s="159"/>
      <c r="F71" s="158"/>
      <c r="G71" s="158"/>
      <c r="H71" s="158"/>
      <c r="I71" s="158"/>
      <c r="J71" s="158"/>
      <c r="K71" s="158"/>
      <c r="L71" s="158"/>
      <c r="M71" s="158"/>
      <c r="N71" s="158"/>
      <c r="O71" s="158"/>
      <c r="P71" s="158"/>
      <c r="Q71" s="158"/>
    </row>
    <row r="72" spans="1:18" s="82" customFormat="1" ht="15.75" x14ac:dyDescent="0.25">
      <c r="A72" s="158"/>
      <c r="B72" s="158"/>
      <c r="C72" s="158"/>
      <c r="D72" s="158"/>
      <c r="E72" s="159"/>
      <c r="F72" s="158"/>
      <c r="G72" s="158"/>
      <c r="H72" s="158"/>
      <c r="I72" s="158"/>
      <c r="J72" s="158"/>
      <c r="K72" s="158"/>
      <c r="L72" s="158"/>
      <c r="M72" s="158"/>
      <c r="N72" s="158"/>
      <c r="O72" s="158"/>
      <c r="P72" s="158"/>
      <c r="Q72" s="158"/>
    </row>
    <row r="73" spans="1:18" s="82" customFormat="1" ht="15.75" x14ac:dyDescent="0.25">
      <c r="A73" s="158"/>
      <c r="B73" s="158"/>
      <c r="C73" s="158"/>
      <c r="D73" s="158"/>
      <c r="E73" s="159"/>
      <c r="F73" s="158"/>
      <c r="G73" s="158"/>
      <c r="H73" s="158"/>
      <c r="I73" s="158"/>
      <c r="J73" s="158"/>
      <c r="K73" s="158"/>
      <c r="L73" s="158"/>
      <c r="M73" s="158"/>
      <c r="N73" s="158"/>
      <c r="O73" s="158"/>
      <c r="P73" s="158"/>
      <c r="Q73" s="158"/>
    </row>
    <row r="74" spans="1:18" s="82" customFormat="1" ht="15.75" x14ac:dyDescent="0.25">
      <c r="A74" s="158"/>
      <c r="B74" s="158"/>
      <c r="C74" s="158"/>
      <c r="D74" s="158"/>
      <c r="E74" s="159"/>
      <c r="F74" s="158"/>
      <c r="G74" s="158"/>
      <c r="H74" s="158"/>
      <c r="I74" s="158"/>
      <c r="J74" s="158"/>
      <c r="K74" s="158"/>
      <c r="L74" s="158"/>
      <c r="M74" s="158"/>
      <c r="N74" s="158"/>
      <c r="O74" s="158"/>
      <c r="P74" s="158"/>
      <c r="Q74" s="158"/>
    </row>
    <row r="75" spans="1:18" x14ac:dyDescent="0.25">
      <c r="A75" s="82"/>
      <c r="B75" s="82"/>
      <c r="C75" s="82"/>
      <c r="D75" s="82"/>
      <c r="E75" s="153"/>
      <c r="F75" s="82"/>
      <c r="G75" s="82"/>
      <c r="H75" s="82"/>
      <c r="I75" s="82"/>
      <c r="J75" s="82"/>
      <c r="K75" s="82"/>
      <c r="L75" s="82"/>
      <c r="M75" s="82"/>
      <c r="N75" s="82"/>
      <c r="O75" s="82"/>
      <c r="P75" s="82"/>
      <c r="Q75" s="82"/>
      <c r="R75" s="82"/>
    </row>
    <row r="76" spans="1:18" x14ac:dyDescent="0.25">
      <c r="A76" s="82"/>
      <c r="B76" s="82"/>
      <c r="C76" s="82"/>
      <c r="D76" s="82"/>
      <c r="E76" s="153"/>
      <c r="F76" s="82"/>
      <c r="G76" s="82"/>
      <c r="H76" s="82"/>
      <c r="I76" s="82"/>
      <c r="J76" s="82"/>
      <c r="K76" s="82"/>
      <c r="L76" s="82"/>
      <c r="M76" s="82"/>
      <c r="N76" s="82"/>
      <c r="O76" s="82"/>
      <c r="P76" s="82"/>
      <c r="Q76" s="82"/>
      <c r="R76" s="82"/>
    </row>
    <row r="77" spans="1:18" x14ac:dyDescent="0.25">
      <c r="A77" s="82"/>
      <c r="B77" s="82"/>
      <c r="C77" s="82"/>
      <c r="D77" s="82"/>
      <c r="E77" s="153"/>
      <c r="F77" s="82"/>
      <c r="G77" s="82"/>
      <c r="H77" s="82"/>
      <c r="I77" s="82"/>
      <c r="J77" s="82"/>
      <c r="K77" s="82"/>
      <c r="L77" s="82"/>
      <c r="M77" s="82"/>
      <c r="N77" s="82"/>
      <c r="O77" s="82"/>
      <c r="P77" s="82"/>
      <c r="Q77" s="82"/>
    </row>
    <row r="78" spans="1:18" x14ac:dyDescent="0.25">
      <c r="A78" s="82"/>
      <c r="B78" s="82"/>
      <c r="C78" s="82"/>
      <c r="D78" s="82"/>
      <c r="E78" s="153"/>
      <c r="F78" s="82"/>
      <c r="G78" s="82"/>
      <c r="H78" s="82"/>
      <c r="I78" s="82"/>
      <c r="J78" s="82"/>
      <c r="K78" s="82"/>
      <c r="L78" s="82"/>
      <c r="M78" s="82"/>
      <c r="N78" s="82"/>
      <c r="O78" s="82"/>
      <c r="P78" s="82"/>
      <c r="Q78" s="82"/>
    </row>
  </sheetData>
  <mergeCells count="45">
    <mergeCell ref="L16:Q16"/>
    <mergeCell ref="A11:A12"/>
    <mergeCell ref="K11:K12"/>
    <mergeCell ref="D11:D12"/>
    <mergeCell ref="E11:E12"/>
    <mergeCell ref="F11:F12"/>
    <mergeCell ref="G11:J11"/>
    <mergeCell ref="F5:H5"/>
    <mergeCell ref="F6:H6"/>
    <mergeCell ref="A18:A22"/>
    <mergeCell ref="A23:A26"/>
    <mergeCell ref="A10:Q10"/>
    <mergeCell ref="A16:A17"/>
    <mergeCell ref="C11:C12"/>
    <mergeCell ref="B23:B26"/>
    <mergeCell ref="B18:B21"/>
    <mergeCell ref="C18:C21"/>
    <mergeCell ref="D18:D21"/>
    <mergeCell ref="L11:Q12"/>
    <mergeCell ref="L13:Q13"/>
    <mergeCell ref="C16:F16"/>
    <mergeCell ref="G16:J16"/>
    <mergeCell ref="K16:K17"/>
    <mergeCell ref="B28:B29"/>
    <mergeCell ref="B30:B33"/>
    <mergeCell ref="B38:B39"/>
    <mergeCell ref="A45:A49"/>
    <mergeCell ref="B45:B49"/>
    <mergeCell ref="A30:A33"/>
    <mergeCell ref="A34:A37"/>
    <mergeCell ref="B34:B37"/>
    <mergeCell ref="A38:A39"/>
    <mergeCell ref="A28:A29"/>
    <mergeCell ref="G18:G21"/>
    <mergeCell ref="H18:H21"/>
    <mergeCell ref="I18:I21"/>
    <mergeCell ref="J18:J21"/>
    <mergeCell ref="E18:E21"/>
    <mergeCell ref="F18:F21"/>
    <mergeCell ref="Q18:Q21"/>
    <mergeCell ref="L18:L21"/>
    <mergeCell ref="M18:M21"/>
    <mergeCell ref="N18:N21"/>
    <mergeCell ref="O18:O21"/>
    <mergeCell ref="P18:P21"/>
  </mergeCells>
  <dataValidations xWindow="175" yWindow="681" count="2">
    <dataValidation allowBlank="1" showInputMessage="1" showErrorMessage="1" promptTitle="Descripción del Producto" prompt="Describa brevemente en que consiste el producto" sqref="B13:B14"/>
    <dataValidation allowBlank="1" showInputMessage="1" showErrorMessage="1" promptTitle="Producto" prompt="Digite los Productos relacionados al programa" sqref="A13"/>
  </dataValidations>
  <printOptions horizontalCentered="1"/>
  <pageMargins left="0.11811023622047245" right="0.11811023622047245" top="0.55118110236220474" bottom="0.55118110236220474" header="0.11811023622047245" footer="0.11811023622047245"/>
  <pageSetup scale="50" fitToWidth="20" fitToHeight="20" orientation="landscape" horizontalDpi="300" verticalDpi="300" r:id="rId1"/>
  <headerFooter>
    <oddFooter>&amp;C&amp;P&amp;R&amp;F</oddFooter>
  </headerFooter>
  <rowBreaks count="1" manualBreakCount="1">
    <brk id="2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zoomScaleSheetLayoutView="100" workbookViewId="0">
      <pane ySplit="3" topLeftCell="A152" activePane="bottomLeft" state="frozen"/>
      <selection pane="bottomLeft" activeCell="D104" sqref="D104:D105"/>
    </sheetView>
  </sheetViews>
  <sheetFormatPr baseColWidth="10" defaultColWidth="11.42578125" defaultRowHeight="15" x14ac:dyDescent="0.25"/>
  <cols>
    <col min="1" max="1" width="13.42578125" customWidth="1"/>
    <col min="2" max="2" width="42.7109375" customWidth="1"/>
    <col min="3" max="3" width="50.7109375" customWidth="1"/>
    <col min="4" max="4" width="47.42578125" customWidth="1"/>
    <col min="5" max="5" width="22.5703125" customWidth="1"/>
    <col min="6" max="6" width="23" customWidth="1"/>
    <col min="7" max="7" width="19.5703125" customWidth="1"/>
    <col min="8" max="8" width="31.140625" customWidth="1"/>
  </cols>
  <sheetData>
    <row r="1" spans="1:8" ht="62.25" customHeight="1" thickBot="1" x14ac:dyDescent="0.3">
      <c r="A1" s="447" t="s">
        <v>16</v>
      </c>
      <c r="B1" s="448"/>
      <c r="C1" s="448"/>
      <c r="D1" s="448"/>
      <c r="E1" s="448"/>
      <c r="F1" s="449"/>
    </row>
    <row r="2" spans="1:8" ht="18" x14ac:dyDescent="0.25">
      <c r="A2" s="450" t="s">
        <v>17</v>
      </c>
      <c r="B2" s="452" t="s">
        <v>18</v>
      </c>
      <c r="C2" s="452" t="s">
        <v>19</v>
      </c>
      <c r="D2" s="452" t="s">
        <v>20</v>
      </c>
      <c r="E2" s="454" t="s">
        <v>21</v>
      </c>
      <c r="F2" s="455"/>
      <c r="G2" s="4"/>
    </row>
    <row r="3" spans="1:8" ht="18" x14ac:dyDescent="0.25">
      <c r="A3" s="451"/>
      <c r="B3" s="453"/>
      <c r="C3" s="453"/>
      <c r="D3" s="453"/>
      <c r="E3" s="5" t="s">
        <v>22</v>
      </c>
      <c r="F3" s="5" t="s">
        <v>23</v>
      </c>
      <c r="G3" s="4"/>
    </row>
    <row r="4" spans="1:8" ht="22.5" customHeight="1" x14ac:dyDescent="0.25">
      <c r="A4" s="6" t="s">
        <v>24</v>
      </c>
      <c r="B4" s="7" t="s">
        <v>25</v>
      </c>
      <c r="C4" s="8"/>
      <c r="D4" s="8"/>
      <c r="E4" s="9">
        <v>303641467</v>
      </c>
      <c r="F4" s="10">
        <v>366269506</v>
      </c>
      <c r="G4" s="11"/>
    </row>
    <row r="5" spans="1:8" ht="57.75" customHeight="1" x14ac:dyDescent="0.25">
      <c r="A5" s="465">
        <v>1</v>
      </c>
      <c r="B5" s="468" t="s">
        <v>26</v>
      </c>
      <c r="C5" s="459" t="s">
        <v>27</v>
      </c>
      <c r="D5" s="12" t="s">
        <v>28</v>
      </c>
      <c r="E5" s="469"/>
      <c r="F5" s="472">
        <v>8664062</v>
      </c>
      <c r="H5" s="13"/>
    </row>
    <row r="6" spans="1:8" ht="47.25" customHeight="1" x14ac:dyDescent="0.25">
      <c r="A6" s="466"/>
      <c r="B6" s="468"/>
      <c r="C6" s="459"/>
      <c r="D6" s="12" t="s">
        <v>29</v>
      </c>
      <c r="E6" s="470"/>
      <c r="F6" s="473"/>
      <c r="H6" s="13"/>
    </row>
    <row r="7" spans="1:8" ht="42" customHeight="1" x14ac:dyDescent="0.25">
      <c r="A7" s="466"/>
      <c r="B7" s="468"/>
      <c r="C7" s="459"/>
      <c r="D7" s="12" t="s">
        <v>30</v>
      </c>
      <c r="E7" s="470"/>
      <c r="F7" s="473"/>
      <c r="H7" s="13"/>
    </row>
    <row r="8" spans="1:8" ht="83.25" customHeight="1" x14ac:dyDescent="0.25">
      <c r="A8" s="466"/>
      <c r="B8" s="468"/>
      <c r="C8" s="459"/>
      <c r="D8" s="12" t="s">
        <v>31</v>
      </c>
      <c r="E8" s="470"/>
      <c r="F8" s="473"/>
      <c r="H8" s="13"/>
    </row>
    <row r="9" spans="1:8" ht="90" x14ac:dyDescent="0.25">
      <c r="A9" s="466"/>
      <c r="B9" s="468"/>
      <c r="C9" s="459"/>
      <c r="D9" s="12" t="s">
        <v>32</v>
      </c>
      <c r="E9" s="471"/>
      <c r="F9" s="474"/>
      <c r="H9" s="13"/>
    </row>
    <row r="10" spans="1:8" ht="3.75" customHeight="1" x14ac:dyDescent="0.25">
      <c r="A10" s="466"/>
      <c r="B10" s="468"/>
      <c r="C10" s="14"/>
      <c r="D10" s="15"/>
      <c r="E10" s="15"/>
      <c r="F10" s="16"/>
      <c r="H10" s="13"/>
    </row>
    <row r="11" spans="1:8" ht="60.75" customHeight="1" x14ac:dyDescent="0.25">
      <c r="A11" s="466"/>
      <c r="B11" s="468"/>
      <c r="C11" s="475" t="s">
        <v>33</v>
      </c>
      <c r="D11" s="17" t="s">
        <v>34</v>
      </c>
      <c r="E11" s="460"/>
      <c r="F11" s="456">
        <v>5100611</v>
      </c>
      <c r="H11" s="13"/>
    </row>
    <row r="12" spans="1:8" ht="108" x14ac:dyDescent="0.25">
      <c r="A12" s="466"/>
      <c r="B12" s="468"/>
      <c r="C12" s="475"/>
      <c r="D12" s="17" t="s">
        <v>35</v>
      </c>
      <c r="E12" s="461"/>
      <c r="F12" s="457"/>
      <c r="H12" s="13"/>
    </row>
    <row r="13" spans="1:8" ht="6" customHeight="1" x14ac:dyDescent="0.25">
      <c r="A13" s="466"/>
      <c r="B13" s="468"/>
      <c r="C13" s="14"/>
      <c r="D13" s="18"/>
      <c r="E13" s="18"/>
      <c r="F13" s="19"/>
      <c r="H13" s="13"/>
    </row>
    <row r="14" spans="1:8" ht="84" customHeight="1" x14ac:dyDescent="0.25">
      <c r="A14" s="466"/>
      <c r="B14" s="468"/>
      <c r="C14" s="464" t="s">
        <v>36</v>
      </c>
      <c r="D14" s="17" t="s">
        <v>37</v>
      </c>
      <c r="E14" s="460"/>
      <c r="F14" s="456">
        <v>4680000</v>
      </c>
      <c r="H14" s="13"/>
    </row>
    <row r="15" spans="1:8" ht="51" customHeight="1" x14ac:dyDescent="0.25">
      <c r="A15" s="466"/>
      <c r="B15" s="468"/>
      <c r="C15" s="464"/>
      <c r="D15" s="17" t="s">
        <v>38</v>
      </c>
      <c r="E15" s="461"/>
      <c r="F15" s="457"/>
      <c r="H15" s="13"/>
    </row>
    <row r="16" spans="1:8" ht="67.5" customHeight="1" x14ac:dyDescent="0.25">
      <c r="A16" s="466"/>
      <c r="B16" s="468"/>
      <c r="C16" s="464"/>
      <c r="D16" s="17" t="s">
        <v>39</v>
      </c>
      <c r="E16" s="461"/>
      <c r="F16" s="457"/>
      <c r="H16" s="13"/>
    </row>
    <row r="17" spans="1:8" ht="54" x14ac:dyDescent="0.25">
      <c r="A17" s="466"/>
      <c r="B17" s="468"/>
      <c r="C17" s="464"/>
      <c r="D17" s="17" t="s">
        <v>40</v>
      </c>
      <c r="E17" s="461"/>
      <c r="F17" s="457"/>
      <c r="H17" s="13"/>
    </row>
    <row r="18" spans="1:8" ht="41.25" customHeight="1" x14ac:dyDescent="0.25">
      <c r="A18" s="466"/>
      <c r="B18" s="468"/>
      <c r="C18" s="464"/>
      <c r="D18" s="17" t="s">
        <v>41</v>
      </c>
      <c r="E18" s="462"/>
      <c r="F18" s="458"/>
      <c r="H18" s="13"/>
    </row>
    <row r="19" spans="1:8" ht="4.5" customHeight="1" x14ac:dyDescent="0.25">
      <c r="A19" s="466"/>
      <c r="B19" s="468"/>
      <c r="C19" s="14"/>
      <c r="D19" s="18"/>
      <c r="E19" s="18"/>
      <c r="F19" s="19"/>
      <c r="H19" s="13"/>
    </row>
    <row r="20" spans="1:8" ht="72.75" customHeight="1" x14ac:dyDescent="0.25">
      <c r="A20" s="466"/>
      <c r="B20" s="468"/>
      <c r="C20" s="459" t="s">
        <v>42</v>
      </c>
      <c r="D20" s="17" t="s">
        <v>43</v>
      </c>
      <c r="E20" s="460"/>
      <c r="F20" s="456">
        <v>4431384</v>
      </c>
      <c r="H20" s="13"/>
    </row>
    <row r="21" spans="1:8" ht="66" customHeight="1" x14ac:dyDescent="0.25">
      <c r="A21" s="466"/>
      <c r="B21" s="468"/>
      <c r="C21" s="459"/>
      <c r="D21" s="17" t="s">
        <v>44</v>
      </c>
      <c r="E21" s="461"/>
      <c r="F21" s="457"/>
      <c r="H21" s="13"/>
    </row>
    <row r="22" spans="1:8" ht="45.75" customHeight="1" x14ac:dyDescent="0.25">
      <c r="A22" s="466"/>
      <c r="B22" s="468"/>
      <c r="C22" s="459"/>
      <c r="D22" s="17" t="s">
        <v>45</v>
      </c>
      <c r="E22" s="461"/>
      <c r="F22" s="457"/>
      <c r="H22" s="13"/>
    </row>
    <row r="23" spans="1:8" ht="66.75" customHeight="1" x14ac:dyDescent="0.25">
      <c r="A23" s="467"/>
      <c r="B23" s="468"/>
      <c r="C23" s="459"/>
      <c r="D23" s="17" t="s">
        <v>46</v>
      </c>
      <c r="E23" s="462"/>
      <c r="F23" s="458"/>
      <c r="H23" s="13"/>
    </row>
    <row r="24" spans="1:8" ht="96" customHeight="1" x14ac:dyDescent="0.25">
      <c r="A24" s="20"/>
      <c r="B24" s="463" t="s">
        <v>47</v>
      </c>
      <c r="C24" s="12" t="s">
        <v>48</v>
      </c>
      <c r="D24" s="12" t="s">
        <v>49</v>
      </c>
      <c r="E24" s="460"/>
      <c r="F24" s="456">
        <v>45500000</v>
      </c>
      <c r="H24" s="13"/>
    </row>
    <row r="25" spans="1:8" ht="83.25" customHeight="1" x14ac:dyDescent="0.25">
      <c r="A25" s="20"/>
      <c r="B25" s="463"/>
      <c r="C25" s="464" t="s">
        <v>50</v>
      </c>
      <c r="D25" s="21" t="s">
        <v>51</v>
      </c>
      <c r="E25" s="461"/>
      <c r="F25" s="457"/>
      <c r="H25" s="13"/>
    </row>
    <row r="26" spans="1:8" ht="97.5" customHeight="1" x14ac:dyDescent="0.25">
      <c r="A26" s="20"/>
      <c r="B26" s="463"/>
      <c r="C26" s="464"/>
      <c r="D26" s="22" t="s">
        <v>52</v>
      </c>
      <c r="E26" s="461"/>
      <c r="F26" s="457"/>
      <c r="H26" s="13"/>
    </row>
    <row r="27" spans="1:8" ht="57.75" customHeight="1" x14ac:dyDescent="0.25">
      <c r="A27" s="20"/>
      <c r="B27" s="463"/>
      <c r="C27" s="464"/>
      <c r="D27" s="21" t="s">
        <v>53</v>
      </c>
      <c r="E27" s="461"/>
      <c r="F27" s="457"/>
      <c r="H27" s="13"/>
    </row>
    <row r="28" spans="1:8" ht="68.25" customHeight="1" x14ac:dyDescent="0.25">
      <c r="A28" s="20"/>
      <c r="B28" s="463"/>
      <c r="C28" s="464"/>
      <c r="D28" s="21" t="s">
        <v>54</v>
      </c>
      <c r="E28" s="461"/>
      <c r="F28" s="457"/>
      <c r="H28" s="13"/>
    </row>
    <row r="29" spans="1:8" ht="65.25" customHeight="1" x14ac:dyDescent="0.25">
      <c r="A29" s="20"/>
      <c r="B29" s="463"/>
      <c r="C29" s="12" t="s">
        <v>33</v>
      </c>
      <c r="D29" s="12" t="s">
        <v>55</v>
      </c>
      <c r="E29" s="462"/>
      <c r="F29" s="458"/>
      <c r="H29" s="23"/>
    </row>
    <row r="30" spans="1:8" ht="75.75" customHeight="1" x14ac:dyDescent="0.25">
      <c r="A30" s="20"/>
      <c r="B30" s="476" t="s">
        <v>56</v>
      </c>
      <c r="C30" s="459" t="s">
        <v>57</v>
      </c>
      <c r="D30" s="12" t="s">
        <v>58</v>
      </c>
      <c r="E30" s="460"/>
      <c r="F30" s="456">
        <v>12529300</v>
      </c>
      <c r="H30" s="23"/>
    </row>
    <row r="31" spans="1:8" ht="50.25" customHeight="1" x14ac:dyDescent="0.25">
      <c r="A31" s="20"/>
      <c r="B31" s="476"/>
      <c r="C31" s="459"/>
      <c r="D31" s="12" t="s">
        <v>59</v>
      </c>
      <c r="E31" s="461"/>
      <c r="F31" s="457"/>
      <c r="H31" s="23"/>
    </row>
    <row r="32" spans="1:8" ht="77.25" customHeight="1" x14ac:dyDescent="0.25">
      <c r="A32" s="20"/>
      <c r="B32" s="476"/>
      <c r="C32" s="459"/>
      <c r="D32" s="12" t="s">
        <v>60</v>
      </c>
      <c r="E32" s="461"/>
      <c r="F32" s="457"/>
      <c r="H32" s="23"/>
    </row>
    <row r="33" spans="1:8" ht="65.25" customHeight="1" x14ac:dyDescent="0.25">
      <c r="A33" s="20"/>
      <c r="B33" s="476"/>
      <c r="C33" s="459"/>
      <c r="D33" s="12" t="s">
        <v>61</v>
      </c>
      <c r="E33" s="461"/>
      <c r="F33" s="457"/>
      <c r="H33" s="23"/>
    </row>
    <row r="34" spans="1:8" ht="50.25" customHeight="1" x14ac:dyDescent="0.25">
      <c r="A34" s="20"/>
      <c r="B34" s="476"/>
      <c r="C34" s="459"/>
      <c r="D34" s="12" t="s">
        <v>62</v>
      </c>
      <c r="E34" s="461"/>
      <c r="F34" s="457"/>
      <c r="H34" s="23"/>
    </row>
    <row r="35" spans="1:8" ht="64.5" customHeight="1" x14ac:dyDescent="0.25">
      <c r="A35" s="20"/>
      <c r="B35" s="476"/>
      <c r="C35" s="459"/>
      <c r="D35" s="17" t="s">
        <v>63</v>
      </c>
      <c r="E35" s="461"/>
      <c r="F35" s="457"/>
      <c r="H35" s="23"/>
    </row>
    <row r="36" spans="1:8" ht="74.25" customHeight="1" x14ac:dyDescent="0.25">
      <c r="A36" s="20"/>
      <c r="B36" s="476"/>
      <c r="C36" s="459" t="s">
        <v>64</v>
      </c>
      <c r="D36" s="12" t="s">
        <v>65</v>
      </c>
      <c r="E36" s="461"/>
      <c r="F36" s="457"/>
      <c r="H36" s="23"/>
    </row>
    <row r="37" spans="1:8" ht="78.75" customHeight="1" x14ac:dyDescent="0.25">
      <c r="A37" s="20"/>
      <c r="B37" s="476"/>
      <c r="C37" s="459"/>
      <c r="D37" s="12" t="s">
        <v>66</v>
      </c>
      <c r="E37" s="461"/>
      <c r="F37" s="457"/>
      <c r="H37" s="23"/>
    </row>
    <row r="38" spans="1:8" ht="48.75" customHeight="1" x14ac:dyDescent="0.25">
      <c r="A38" s="20"/>
      <c r="B38" s="476"/>
      <c r="C38" s="12" t="s">
        <v>67</v>
      </c>
      <c r="D38" s="12" t="s">
        <v>68</v>
      </c>
      <c r="E38" s="462"/>
      <c r="F38" s="458"/>
      <c r="H38" s="23"/>
    </row>
    <row r="39" spans="1:8" ht="74.25" customHeight="1" x14ac:dyDescent="0.25">
      <c r="A39" s="20"/>
      <c r="B39" s="463" t="s">
        <v>69</v>
      </c>
      <c r="C39" s="477" t="s">
        <v>70</v>
      </c>
      <c r="D39" s="12" t="s">
        <v>71</v>
      </c>
      <c r="E39" s="460"/>
      <c r="F39" s="456">
        <v>7650000</v>
      </c>
      <c r="H39" s="23"/>
    </row>
    <row r="40" spans="1:8" ht="48.75" customHeight="1" x14ac:dyDescent="0.25">
      <c r="A40" s="20"/>
      <c r="B40" s="463"/>
      <c r="C40" s="477"/>
      <c r="D40" s="12" t="s">
        <v>72</v>
      </c>
      <c r="E40" s="462"/>
      <c r="F40" s="458"/>
      <c r="H40" s="23"/>
    </row>
    <row r="41" spans="1:8" ht="99" customHeight="1" x14ac:dyDescent="0.25">
      <c r="A41" s="20"/>
      <c r="B41" s="482" t="s">
        <v>73</v>
      </c>
      <c r="C41" s="477" t="s">
        <v>74</v>
      </c>
      <c r="D41" s="12" t="s">
        <v>75</v>
      </c>
      <c r="E41" s="460"/>
      <c r="F41" s="456">
        <v>3850000</v>
      </c>
      <c r="H41" s="23"/>
    </row>
    <row r="42" spans="1:8" ht="127.5" customHeight="1" x14ac:dyDescent="0.25">
      <c r="A42" s="20"/>
      <c r="B42" s="483"/>
      <c r="C42" s="477"/>
      <c r="D42" s="24" t="s">
        <v>76</v>
      </c>
      <c r="E42" s="462"/>
      <c r="F42" s="458"/>
      <c r="H42" s="23"/>
    </row>
    <row r="43" spans="1:8" ht="18.75" customHeight="1" x14ac:dyDescent="0.25">
      <c r="A43" s="25"/>
      <c r="B43" s="26"/>
      <c r="C43" s="26"/>
      <c r="D43" s="26"/>
      <c r="E43" s="27">
        <v>86678754</v>
      </c>
      <c r="F43" s="28">
        <f>SUM(F5:F42)</f>
        <v>92405357</v>
      </c>
      <c r="H43" s="23"/>
    </row>
    <row r="44" spans="1:8" ht="75" customHeight="1" x14ac:dyDescent="0.25">
      <c r="A44" s="484" t="s">
        <v>77</v>
      </c>
      <c r="B44" s="482" t="s">
        <v>78</v>
      </c>
      <c r="C44" s="459" t="s">
        <v>79</v>
      </c>
      <c r="D44" s="12" t="s">
        <v>80</v>
      </c>
      <c r="E44" s="486"/>
      <c r="F44" s="487"/>
      <c r="H44" s="23"/>
    </row>
    <row r="45" spans="1:8" ht="51" customHeight="1" x14ac:dyDescent="0.25">
      <c r="A45" s="484"/>
      <c r="B45" s="485"/>
      <c r="C45" s="459"/>
      <c r="D45" s="12" t="s">
        <v>81</v>
      </c>
      <c r="E45" s="486"/>
      <c r="F45" s="487"/>
      <c r="H45" s="23"/>
    </row>
    <row r="46" spans="1:8" ht="53.25" customHeight="1" x14ac:dyDescent="0.25">
      <c r="A46" s="484"/>
      <c r="B46" s="485"/>
      <c r="C46" s="459"/>
      <c r="D46" s="12" t="s">
        <v>82</v>
      </c>
      <c r="E46" s="486"/>
      <c r="F46" s="487"/>
      <c r="H46" s="23"/>
    </row>
    <row r="47" spans="1:8" ht="36" customHeight="1" x14ac:dyDescent="0.25">
      <c r="A47" s="484"/>
      <c r="B47" s="485"/>
      <c r="C47" s="459"/>
      <c r="D47" s="29" t="s">
        <v>83</v>
      </c>
      <c r="E47" s="486"/>
      <c r="F47" s="487"/>
      <c r="H47" s="23"/>
    </row>
    <row r="48" spans="1:8" ht="155.25" customHeight="1" x14ac:dyDescent="0.25">
      <c r="A48" s="484"/>
      <c r="B48" s="485"/>
      <c r="C48" s="12" t="s">
        <v>84</v>
      </c>
      <c r="D48" s="12" t="s">
        <v>85</v>
      </c>
      <c r="E48" s="486"/>
      <c r="F48" s="487"/>
      <c r="H48" s="23"/>
    </row>
    <row r="49" spans="1:8" ht="56.25" customHeight="1" x14ac:dyDescent="0.25">
      <c r="A49" s="484"/>
      <c r="B49" s="483"/>
      <c r="C49" s="29" t="s">
        <v>86</v>
      </c>
      <c r="D49" s="29" t="s">
        <v>87</v>
      </c>
      <c r="E49" s="486"/>
      <c r="F49" s="487"/>
      <c r="H49" s="23"/>
    </row>
    <row r="50" spans="1:8" ht="18" x14ac:dyDescent="0.25">
      <c r="A50" s="30"/>
      <c r="B50" s="15"/>
      <c r="C50" s="15"/>
      <c r="D50" s="31"/>
      <c r="E50" s="32">
        <v>74855963</v>
      </c>
      <c r="F50" s="33">
        <v>81471947</v>
      </c>
      <c r="H50" s="23"/>
    </row>
    <row r="51" spans="1:8" ht="44.25" customHeight="1" x14ac:dyDescent="0.25">
      <c r="A51" s="494" t="s">
        <v>88</v>
      </c>
      <c r="B51" s="500" t="s">
        <v>89</v>
      </c>
      <c r="C51" s="501" t="s">
        <v>90</v>
      </c>
      <c r="D51" s="12" t="s">
        <v>91</v>
      </c>
      <c r="E51" s="481"/>
      <c r="F51" s="478"/>
      <c r="H51" s="23"/>
    </row>
    <row r="52" spans="1:8" ht="54" x14ac:dyDescent="0.25">
      <c r="A52" s="494"/>
      <c r="B52" s="500"/>
      <c r="C52" s="502"/>
      <c r="D52" s="34" t="s">
        <v>92</v>
      </c>
      <c r="E52" s="481"/>
      <c r="F52" s="478"/>
      <c r="H52" s="23"/>
    </row>
    <row r="53" spans="1:8" ht="66" customHeight="1" x14ac:dyDescent="0.25">
      <c r="A53" s="494"/>
      <c r="B53" s="500"/>
      <c r="C53" s="502"/>
      <c r="D53" s="35" t="s">
        <v>93</v>
      </c>
      <c r="E53" s="481"/>
      <c r="F53" s="478"/>
      <c r="H53" s="23"/>
    </row>
    <row r="54" spans="1:8" ht="86.25" customHeight="1" x14ac:dyDescent="0.25">
      <c r="A54" s="494"/>
      <c r="B54" s="500"/>
      <c r="C54" s="502"/>
      <c r="D54" s="35" t="s">
        <v>94</v>
      </c>
      <c r="E54" s="481"/>
      <c r="F54" s="478"/>
      <c r="H54" s="23"/>
    </row>
    <row r="55" spans="1:8" ht="75.75" customHeight="1" x14ac:dyDescent="0.25">
      <c r="A55" s="494"/>
      <c r="B55" s="500"/>
      <c r="C55" s="502"/>
      <c r="D55" s="35" t="s">
        <v>95</v>
      </c>
      <c r="E55" s="481"/>
      <c r="F55" s="478"/>
      <c r="H55" s="23"/>
    </row>
    <row r="56" spans="1:8" ht="43.5" customHeight="1" x14ac:dyDescent="0.25">
      <c r="A56" s="494"/>
      <c r="B56" s="500"/>
      <c r="C56" s="503"/>
      <c r="D56" s="35" t="s">
        <v>96</v>
      </c>
      <c r="E56" s="481"/>
      <c r="F56" s="478"/>
      <c r="H56" s="23"/>
    </row>
    <row r="57" spans="1:8" ht="18" x14ac:dyDescent="0.25">
      <c r="A57" s="30"/>
      <c r="B57" s="36"/>
      <c r="C57" s="37"/>
      <c r="D57" s="38"/>
      <c r="E57" s="39">
        <v>101879926</v>
      </c>
      <c r="F57" s="40">
        <v>135630862</v>
      </c>
      <c r="H57" s="23"/>
    </row>
    <row r="58" spans="1:8" ht="61.5" customHeight="1" x14ac:dyDescent="0.25">
      <c r="A58" s="479" t="s">
        <v>97</v>
      </c>
      <c r="B58" s="480" t="s">
        <v>98</v>
      </c>
      <c r="C58" s="12" t="s">
        <v>99</v>
      </c>
      <c r="D58" s="12" t="s">
        <v>100</v>
      </c>
      <c r="E58" s="481"/>
      <c r="F58" s="478"/>
      <c r="H58" s="23"/>
    </row>
    <row r="59" spans="1:8" ht="62.25" customHeight="1" x14ac:dyDescent="0.25">
      <c r="A59" s="479"/>
      <c r="B59" s="480"/>
      <c r="C59" s="12" t="s">
        <v>101</v>
      </c>
      <c r="D59" s="41" t="s">
        <v>102</v>
      </c>
      <c r="E59" s="481"/>
      <c r="F59" s="478"/>
      <c r="H59" s="23"/>
    </row>
    <row r="60" spans="1:8" ht="57.75" customHeight="1" x14ac:dyDescent="0.25">
      <c r="A60" s="479"/>
      <c r="B60" s="480"/>
      <c r="C60" s="12" t="s">
        <v>103</v>
      </c>
      <c r="D60" s="12" t="s">
        <v>104</v>
      </c>
      <c r="E60" s="481"/>
      <c r="F60" s="478"/>
      <c r="H60" s="23"/>
    </row>
    <row r="61" spans="1:8" ht="46.5" customHeight="1" x14ac:dyDescent="0.25">
      <c r="A61" s="479"/>
      <c r="B61" s="480"/>
      <c r="C61" s="12" t="s">
        <v>105</v>
      </c>
      <c r="D61" s="12" t="s">
        <v>106</v>
      </c>
      <c r="E61" s="481"/>
      <c r="F61" s="478"/>
      <c r="H61" s="23"/>
    </row>
    <row r="62" spans="1:8" ht="55.5" customHeight="1" x14ac:dyDescent="0.25">
      <c r="A62" s="479"/>
      <c r="B62" s="480"/>
      <c r="C62" s="475" t="s">
        <v>107</v>
      </c>
      <c r="D62" s="12" t="s">
        <v>108</v>
      </c>
      <c r="E62" s="481"/>
      <c r="F62" s="478"/>
      <c r="H62" s="23"/>
    </row>
    <row r="63" spans="1:8" ht="107.25" customHeight="1" x14ac:dyDescent="0.25">
      <c r="A63" s="479"/>
      <c r="B63" s="480"/>
      <c r="C63" s="475"/>
      <c r="D63" s="12" t="s">
        <v>109</v>
      </c>
      <c r="E63" s="481"/>
      <c r="F63" s="478"/>
    </row>
    <row r="64" spans="1:8" ht="25.5" customHeight="1" x14ac:dyDescent="0.25">
      <c r="A64" s="42"/>
      <c r="B64" s="488"/>
      <c r="C64" s="489"/>
      <c r="D64" s="490"/>
      <c r="E64" s="43">
        <v>40226824</v>
      </c>
      <c r="F64" s="44">
        <v>56761340</v>
      </c>
    </row>
    <row r="65" spans="1:6" ht="30" customHeight="1" x14ac:dyDescent="0.25">
      <c r="A65" s="45" t="s">
        <v>110</v>
      </c>
      <c r="B65" s="491" t="s">
        <v>111</v>
      </c>
      <c r="C65" s="492"/>
      <c r="D65" s="493"/>
      <c r="E65" s="46">
        <v>17408776</v>
      </c>
      <c r="F65" s="47">
        <v>32595446</v>
      </c>
    </row>
    <row r="66" spans="1:6" ht="86.25" customHeight="1" x14ac:dyDescent="0.25">
      <c r="A66" s="494" t="s">
        <v>112</v>
      </c>
      <c r="B66" s="495" t="s">
        <v>113</v>
      </c>
      <c r="C66" s="498" t="s">
        <v>114</v>
      </c>
      <c r="D66" s="147" t="s">
        <v>115</v>
      </c>
      <c r="E66" s="481">
        <v>8890276</v>
      </c>
      <c r="F66" s="478">
        <v>14002443</v>
      </c>
    </row>
    <row r="67" spans="1:6" ht="108" x14ac:dyDescent="0.25">
      <c r="A67" s="494"/>
      <c r="B67" s="496"/>
      <c r="C67" s="499"/>
      <c r="D67" s="148" t="s">
        <v>116</v>
      </c>
      <c r="E67" s="481"/>
      <c r="F67" s="478"/>
    </row>
    <row r="68" spans="1:6" ht="110.25" customHeight="1" x14ac:dyDescent="0.25">
      <c r="A68" s="494"/>
      <c r="B68" s="496"/>
      <c r="C68" s="514" t="s">
        <v>117</v>
      </c>
      <c r="D68" s="147" t="s">
        <v>118</v>
      </c>
      <c r="E68" s="481"/>
      <c r="F68" s="478"/>
    </row>
    <row r="69" spans="1:6" ht="68.25" customHeight="1" x14ac:dyDescent="0.25">
      <c r="A69" s="494"/>
      <c r="B69" s="496"/>
      <c r="C69" s="514"/>
      <c r="D69" s="147" t="s">
        <v>119</v>
      </c>
      <c r="E69" s="481"/>
      <c r="F69" s="478"/>
    </row>
    <row r="70" spans="1:6" ht="45.75" customHeight="1" x14ac:dyDescent="0.25">
      <c r="A70" s="494"/>
      <c r="B70" s="496"/>
      <c r="C70" s="515" t="s">
        <v>120</v>
      </c>
      <c r="D70" s="144" t="s">
        <v>121</v>
      </c>
      <c r="E70" s="481"/>
      <c r="F70" s="478"/>
    </row>
    <row r="71" spans="1:6" ht="68.25" customHeight="1" x14ac:dyDescent="0.25">
      <c r="A71" s="494"/>
      <c r="B71" s="496"/>
      <c r="C71" s="515"/>
      <c r="D71" s="144" t="s">
        <v>122</v>
      </c>
      <c r="E71" s="481"/>
      <c r="F71" s="478"/>
    </row>
    <row r="72" spans="1:6" ht="81.75" customHeight="1" x14ac:dyDescent="0.25">
      <c r="A72" s="494"/>
      <c r="B72" s="496"/>
      <c r="C72" s="515"/>
      <c r="D72" s="145" t="s">
        <v>123</v>
      </c>
      <c r="E72" s="481"/>
      <c r="F72" s="478"/>
    </row>
    <row r="73" spans="1:6" ht="75.75" customHeight="1" x14ac:dyDescent="0.25">
      <c r="A73" s="494"/>
      <c r="B73" s="496"/>
      <c r="C73" s="515"/>
      <c r="D73" s="145" t="s">
        <v>124</v>
      </c>
      <c r="E73" s="481"/>
      <c r="F73" s="478"/>
    </row>
    <row r="74" spans="1:6" ht="75.75" customHeight="1" x14ac:dyDescent="0.25">
      <c r="A74" s="494"/>
      <c r="B74" s="496"/>
      <c r="C74" s="515"/>
      <c r="D74" s="146" t="s">
        <v>125</v>
      </c>
      <c r="E74" s="481"/>
      <c r="F74" s="478"/>
    </row>
    <row r="75" spans="1:6" ht="75.75" customHeight="1" x14ac:dyDescent="0.25">
      <c r="A75" s="494"/>
      <c r="B75" s="496"/>
      <c r="C75" s="515"/>
      <c r="D75" s="145" t="s">
        <v>126</v>
      </c>
      <c r="E75" s="481"/>
      <c r="F75" s="478"/>
    </row>
    <row r="76" spans="1:6" ht="69" customHeight="1" x14ac:dyDescent="0.25">
      <c r="A76" s="494"/>
      <c r="B76" s="496"/>
      <c r="C76" s="515"/>
      <c r="D76" s="145" t="s">
        <v>124</v>
      </c>
      <c r="E76" s="481"/>
      <c r="F76" s="478"/>
    </row>
    <row r="77" spans="1:6" ht="92.25" customHeight="1" x14ac:dyDescent="0.25">
      <c r="A77" s="494"/>
      <c r="B77" s="496"/>
      <c r="C77" s="515"/>
      <c r="D77" s="146" t="s">
        <v>125</v>
      </c>
      <c r="E77" s="481"/>
      <c r="F77" s="478"/>
    </row>
    <row r="78" spans="1:6" ht="64.5" customHeight="1" x14ac:dyDescent="0.25">
      <c r="A78" s="494"/>
      <c r="B78" s="497"/>
      <c r="C78" s="515"/>
      <c r="D78" s="145" t="s">
        <v>126</v>
      </c>
      <c r="E78" s="481"/>
      <c r="F78" s="478"/>
    </row>
    <row r="79" spans="1:6" ht="17.25" customHeight="1" x14ac:dyDescent="0.25">
      <c r="A79" s="504"/>
      <c r="B79" s="505"/>
      <c r="C79" s="505"/>
      <c r="D79" s="505"/>
      <c r="E79" s="505"/>
      <c r="F79" s="506"/>
    </row>
    <row r="80" spans="1:6" ht="74.25" customHeight="1" x14ac:dyDescent="0.25">
      <c r="A80" s="507" t="s">
        <v>127</v>
      </c>
      <c r="B80" s="517" t="s">
        <v>128</v>
      </c>
      <c r="C80" s="514" t="s">
        <v>129</v>
      </c>
      <c r="D80" s="147" t="s">
        <v>130</v>
      </c>
      <c r="E80" s="481">
        <v>850000</v>
      </c>
      <c r="F80" s="520">
        <v>4926200</v>
      </c>
    </row>
    <row r="81" spans="1:6" ht="74.25" customHeight="1" x14ac:dyDescent="0.25">
      <c r="A81" s="508"/>
      <c r="B81" s="518"/>
      <c r="C81" s="514"/>
      <c r="D81" s="147" t="s">
        <v>131</v>
      </c>
      <c r="E81" s="481"/>
      <c r="F81" s="520"/>
    </row>
    <row r="82" spans="1:6" ht="103.5" customHeight="1" x14ac:dyDescent="0.25">
      <c r="A82" s="508"/>
      <c r="B82" s="518"/>
      <c r="C82" s="521" t="s">
        <v>132</v>
      </c>
      <c r="D82" s="12" t="s">
        <v>133</v>
      </c>
      <c r="E82" s="481"/>
      <c r="F82" s="520"/>
    </row>
    <row r="83" spans="1:6" ht="81.75" customHeight="1" x14ac:dyDescent="0.25">
      <c r="A83" s="508"/>
      <c r="B83" s="518"/>
      <c r="C83" s="521"/>
      <c r="D83" s="12" t="s">
        <v>372</v>
      </c>
      <c r="E83" s="481"/>
      <c r="F83" s="520"/>
    </row>
    <row r="84" spans="1:6" ht="117.75" customHeight="1" x14ac:dyDescent="0.25">
      <c r="A84" s="516"/>
      <c r="B84" s="519"/>
      <c r="C84" s="521"/>
      <c r="D84" s="149" t="s">
        <v>373</v>
      </c>
      <c r="E84" s="481"/>
      <c r="F84" s="520"/>
    </row>
    <row r="85" spans="1:6" ht="18.75" customHeight="1" x14ac:dyDescent="0.25">
      <c r="A85" s="504"/>
      <c r="B85" s="505"/>
      <c r="C85" s="505"/>
      <c r="D85" s="505"/>
      <c r="E85" s="505"/>
      <c r="F85" s="506"/>
    </row>
    <row r="86" spans="1:6" ht="78" customHeight="1" x14ac:dyDescent="0.25">
      <c r="A86" s="507" t="s">
        <v>134</v>
      </c>
      <c r="B86" s="510" t="s">
        <v>135</v>
      </c>
      <c r="C86" s="501" t="s">
        <v>136</v>
      </c>
      <c r="D86" s="12" t="s">
        <v>137</v>
      </c>
      <c r="E86" s="460">
        <v>5064000</v>
      </c>
      <c r="F86" s="456">
        <v>9750003</v>
      </c>
    </row>
    <row r="87" spans="1:6" ht="92.25" customHeight="1" x14ac:dyDescent="0.25">
      <c r="A87" s="508"/>
      <c r="B87" s="511"/>
      <c r="C87" s="502"/>
      <c r="D87" s="12" t="s">
        <v>138</v>
      </c>
      <c r="E87" s="461"/>
      <c r="F87" s="457"/>
    </row>
    <row r="88" spans="1:6" ht="90.75" customHeight="1" x14ac:dyDescent="0.25">
      <c r="A88" s="508"/>
      <c r="B88" s="511"/>
      <c r="C88" s="502"/>
      <c r="D88" s="17" t="s">
        <v>139</v>
      </c>
      <c r="E88" s="461"/>
      <c r="F88" s="457"/>
    </row>
    <row r="89" spans="1:6" ht="78" customHeight="1" x14ac:dyDescent="0.25">
      <c r="A89" s="508"/>
      <c r="B89" s="511"/>
      <c r="C89" s="502"/>
      <c r="D89" s="17" t="s">
        <v>140</v>
      </c>
      <c r="E89" s="461"/>
      <c r="F89" s="457"/>
    </row>
    <row r="90" spans="1:6" ht="78" customHeight="1" thickBot="1" x14ac:dyDescent="0.3">
      <c r="A90" s="509"/>
      <c r="B90" s="512"/>
      <c r="C90" s="513"/>
      <c r="D90" s="49" t="s">
        <v>141</v>
      </c>
      <c r="E90" s="462"/>
      <c r="F90" s="458"/>
    </row>
    <row r="91" spans="1:6" ht="92.25" customHeight="1" x14ac:dyDescent="0.25">
      <c r="A91" s="522" t="s">
        <v>142</v>
      </c>
      <c r="B91" s="523" t="s">
        <v>374</v>
      </c>
      <c r="C91" s="498" t="s">
        <v>143</v>
      </c>
      <c r="D91" s="147" t="s">
        <v>144</v>
      </c>
      <c r="E91" s="461">
        <v>2604500</v>
      </c>
      <c r="F91" s="457">
        <v>3916800</v>
      </c>
    </row>
    <row r="92" spans="1:6" ht="64.5" customHeight="1" x14ac:dyDescent="0.25">
      <c r="A92" s="508"/>
      <c r="B92" s="524"/>
      <c r="C92" s="499"/>
      <c r="D92" s="150" t="s">
        <v>145</v>
      </c>
      <c r="E92" s="461"/>
      <c r="F92" s="457"/>
    </row>
    <row r="93" spans="1:6" ht="82.5" customHeight="1" x14ac:dyDescent="0.25">
      <c r="A93" s="508"/>
      <c r="B93" s="525"/>
      <c r="C93" s="526"/>
      <c r="D93" s="147" t="s">
        <v>146</v>
      </c>
      <c r="E93" s="461"/>
      <c r="F93" s="457"/>
    </row>
    <row r="94" spans="1:6" ht="27.75" customHeight="1" x14ac:dyDescent="0.25">
      <c r="A94" s="42" t="s">
        <v>147</v>
      </c>
      <c r="B94" s="50" t="s">
        <v>148</v>
      </c>
      <c r="C94" s="50"/>
      <c r="D94" s="50"/>
      <c r="E94" s="51">
        <v>17454600</v>
      </c>
      <c r="F94" s="52">
        <v>21848355</v>
      </c>
    </row>
    <row r="95" spans="1:6" ht="105.75" customHeight="1" x14ac:dyDescent="0.25">
      <c r="A95" s="494" t="s">
        <v>149</v>
      </c>
      <c r="B95" s="527" t="s">
        <v>150</v>
      </c>
      <c r="C95" s="530" t="s">
        <v>151</v>
      </c>
      <c r="D95" s="12" t="s">
        <v>152</v>
      </c>
      <c r="E95" s="481">
        <v>15709600</v>
      </c>
      <c r="F95" s="478">
        <v>16149000</v>
      </c>
    </row>
    <row r="96" spans="1:6" ht="150.75" customHeight="1" x14ac:dyDescent="0.25">
      <c r="A96" s="494"/>
      <c r="B96" s="528"/>
      <c r="C96" s="531"/>
      <c r="D96" s="12" t="s">
        <v>153</v>
      </c>
      <c r="E96" s="481"/>
      <c r="F96" s="478"/>
    </row>
    <row r="97" spans="1:6" ht="95.25" customHeight="1" x14ac:dyDescent="0.25">
      <c r="A97" s="494"/>
      <c r="B97" s="528"/>
      <c r="C97" s="531"/>
      <c r="D97" s="12" t="s">
        <v>154</v>
      </c>
      <c r="E97" s="481"/>
      <c r="F97" s="478"/>
    </row>
    <row r="98" spans="1:6" ht="99" customHeight="1" x14ac:dyDescent="0.25">
      <c r="A98" s="494"/>
      <c r="B98" s="528"/>
      <c r="C98" s="531"/>
      <c r="D98" s="17" t="s">
        <v>155</v>
      </c>
      <c r="E98" s="481"/>
      <c r="F98" s="478"/>
    </row>
    <row r="99" spans="1:6" ht="108" x14ac:dyDescent="0.25">
      <c r="A99" s="494"/>
      <c r="B99" s="529"/>
      <c r="C99" s="532"/>
      <c r="D99" s="53" t="s">
        <v>156</v>
      </c>
      <c r="E99" s="481"/>
      <c r="F99" s="478"/>
    </row>
    <row r="100" spans="1:6" ht="26.25" customHeight="1" x14ac:dyDescent="0.25">
      <c r="A100" s="504"/>
      <c r="B100" s="505"/>
      <c r="C100" s="505"/>
      <c r="D100" s="505"/>
      <c r="E100" s="505"/>
      <c r="F100" s="506"/>
    </row>
    <row r="101" spans="1:6" ht="132" customHeight="1" x14ac:dyDescent="0.25">
      <c r="A101" s="494" t="s">
        <v>157</v>
      </c>
      <c r="B101" s="459" t="s">
        <v>158</v>
      </c>
      <c r="C101" s="475" t="s">
        <v>159</v>
      </c>
      <c r="D101" s="12" t="s">
        <v>160</v>
      </c>
      <c r="E101" s="481">
        <v>1745000</v>
      </c>
      <c r="F101" s="478">
        <v>5699355</v>
      </c>
    </row>
    <row r="102" spans="1:6" ht="93" customHeight="1" x14ac:dyDescent="0.25">
      <c r="A102" s="494"/>
      <c r="B102" s="459"/>
      <c r="C102" s="475"/>
      <c r="D102" s="12" t="s">
        <v>161</v>
      </c>
      <c r="E102" s="481"/>
      <c r="F102" s="478"/>
    </row>
    <row r="103" spans="1:6" ht="72" customHeight="1" x14ac:dyDescent="0.25">
      <c r="A103" s="494"/>
      <c r="B103" s="459"/>
      <c r="C103" s="475"/>
      <c r="D103" s="12" t="s">
        <v>162</v>
      </c>
      <c r="E103" s="481"/>
      <c r="F103" s="478"/>
    </row>
    <row r="104" spans="1:6" ht="98.25" customHeight="1" x14ac:dyDescent="0.25">
      <c r="A104" s="494"/>
      <c r="B104" s="459"/>
      <c r="C104" s="475"/>
      <c r="D104" s="12" t="s">
        <v>163</v>
      </c>
      <c r="E104" s="481"/>
      <c r="F104" s="478"/>
    </row>
    <row r="105" spans="1:6" ht="65.25" customHeight="1" x14ac:dyDescent="0.25">
      <c r="A105" s="494"/>
      <c r="B105" s="459"/>
      <c r="C105" s="475"/>
      <c r="D105" s="53" t="s">
        <v>164</v>
      </c>
      <c r="E105" s="481"/>
      <c r="F105" s="478"/>
    </row>
    <row r="106" spans="1:6" ht="89.25" customHeight="1" x14ac:dyDescent="0.25">
      <c r="A106" s="494"/>
      <c r="B106" s="459"/>
      <c r="C106" s="475"/>
      <c r="D106" s="53" t="s">
        <v>165</v>
      </c>
      <c r="E106" s="481"/>
      <c r="F106" s="478"/>
    </row>
    <row r="107" spans="1:6" ht="23.25" customHeight="1" x14ac:dyDescent="0.25">
      <c r="A107" s="504"/>
      <c r="B107" s="505"/>
      <c r="C107" s="505"/>
      <c r="D107" s="505"/>
      <c r="E107" s="505"/>
      <c r="F107" s="506"/>
    </row>
    <row r="108" spans="1:6" ht="79.5" customHeight="1" x14ac:dyDescent="0.25">
      <c r="A108" s="479" t="s">
        <v>166</v>
      </c>
      <c r="B108" s="475" t="s">
        <v>167</v>
      </c>
      <c r="C108" s="475" t="s">
        <v>168</v>
      </c>
      <c r="D108" s="12" t="s">
        <v>169</v>
      </c>
      <c r="E108" s="533"/>
      <c r="F108" s="534"/>
    </row>
    <row r="109" spans="1:6" ht="82.5" customHeight="1" x14ac:dyDescent="0.25">
      <c r="A109" s="479"/>
      <c r="B109" s="475"/>
      <c r="C109" s="475"/>
      <c r="D109" s="12" t="s">
        <v>170</v>
      </c>
      <c r="E109" s="533"/>
      <c r="F109" s="534"/>
    </row>
    <row r="110" spans="1:6" ht="33.75" customHeight="1" x14ac:dyDescent="0.25">
      <c r="A110" s="42" t="s">
        <v>171</v>
      </c>
      <c r="B110" s="541" t="s">
        <v>172</v>
      </c>
      <c r="C110" s="541"/>
      <c r="D110" s="15"/>
      <c r="E110" s="54">
        <v>33174110</v>
      </c>
      <c r="F110" s="55">
        <v>40117944</v>
      </c>
    </row>
    <row r="111" spans="1:6" ht="87.75" customHeight="1" x14ac:dyDescent="0.25">
      <c r="A111" s="494" t="s">
        <v>173</v>
      </c>
      <c r="B111" s="542" t="s">
        <v>174</v>
      </c>
      <c r="C111" s="459" t="s">
        <v>175</v>
      </c>
      <c r="D111" s="12" t="s">
        <v>176</v>
      </c>
      <c r="E111" s="539">
        <v>22877124</v>
      </c>
      <c r="F111" s="520">
        <v>28687616</v>
      </c>
    </row>
    <row r="112" spans="1:6" ht="60" customHeight="1" x14ac:dyDescent="0.25">
      <c r="A112" s="494"/>
      <c r="B112" s="543"/>
      <c r="C112" s="459"/>
      <c r="D112" s="12" t="s">
        <v>177</v>
      </c>
      <c r="E112" s="539"/>
      <c r="F112" s="520"/>
    </row>
    <row r="113" spans="1:6" ht="98.25" customHeight="1" x14ac:dyDescent="0.25">
      <c r="A113" s="494"/>
      <c r="B113" s="543"/>
      <c r="C113" s="459"/>
      <c r="D113" s="12" t="s">
        <v>178</v>
      </c>
      <c r="E113" s="539"/>
      <c r="F113" s="520"/>
    </row>
    <row r="114" spans="1:6" ht="68.25" customHeight="1" x14ac:dyDescent="0.25">
      <c r="A114" s="494"/>
      <c r="B114" s="543"/>
      <c r="C114" s="459"/>
      <c r="D114" s="12" t="s">
        <v>179</v>
      </c>
      <c r="E114" s="539"/>
      <c r="F114" s="520"/>
    </row>
    <row r="115" spans="1:6" ht="79.5" customHeight="1" x14ac:dyDescent="0.25">
      <c r="A115" s="494"/>
      <c r="B115" s="543"/>
      <c r="C115" s="459"/>
      <c r="D115" s="12" t="s">
        <v>180</v>
      </c>
      <c r="E115" s="539"/>
      <c r="F115" s="520"/>
    </row>
    <row r="116" spans="1:6" ht="82.5" customHeight="1" x14ac:dyDescent="0.25">
      <c r="A116" s="494"/>
      <c r="B116" s="543"/>
      <c r="C116" s="459"/>
      <c r="D116" s="12" t="s">
        <v>181</v>
      </c>
      <c r="E116" s="539"/>
      <c r="F116" s="520"/>
    </row>
    <row r="117" spans="1:6" ht="73.5" customHeight="1" x14ac:dyDescent="0.25">
      <c r="A117" s="494"/>
      <c r="B117" s="543"/>
      <c r="C117" s="459"/>
      <c r="D117" s="48" t="s">
        <v>182</v>
      </c>
      <c r="E117" s="539"/>
      <c r="F117" s="520"/>
    </row>
    <row r="118" spans="1:6" ht="63" customHeight="1" x14ac:dyDescent="0.25">
      <c r="A118" s="494"/>
      <c r="B118" s="543"/>
      <c r="C118" s="459"/>
      <c r="D118" s="48" t="s">
        <v>183</v>
      </c>
      <c r="E118" s="539"/>
      <c r="F118" s="520"/>
    </row>
    <row r="119" spans="1:6" ht="61.5" customHeight="1" x14ac:dyDescent="0.25">
      <c r="A119" s="494"/>
      <c r="B119" s="544"/>
      <c r="C119" s="459"/>
      <c r="D119" s="48" t="s">
        <v>184</v>
      </c>
      <c r="E119" s="539"/>
      <c r="F119" s="520"/>
    </row>
    <row r="120" spans="1:6" ht="18" customHeight="1" x14ac:dyDescent="0.25">
      <c r="A120" s="504"/>
      <c r="B120" s="505"/>
      <c r="C120" s="505"/>
      <c r="D120" s="505"/>
      <c r="E120" s="505"/>
      <c r="F120" s="506"/>
    </row>
    <row r="121" spans="1:6" ht="90.75" customHeight="1" x14ac:dyDescent="0.25">
      <c r="A121" s="479" t="s">
        <v>185</v>
      </c>
      <c r="B121" s="536" t="s">
        <v>186</v>
      </c>
      <c r="C121" s="475" t="s">
        <v>187</v>
      </c>
      <c r="D121" s="56" t="s">
        <v>188</v>
      </c>
      <c r="E121" s="539">
        <v>10296986</v>
      </c>
      <c r="F121" s="520">
        <v>11430328</v>
      </c>
    </row>
    <row r="122" spans="1:6" ht="78" customHeight="1" x14ac:dyDescent="0.25">
      <c r="A122" s="535"/>
      <c r="B122" s="537"/>
      <c r="C122" s="475"/>
      <c r="D122" s="12" t="s">
        <v>181</v>
      </c>
      <c r="E122" s="539"/>
      <c r="F122" s="520"/>
    </row>
    <row r="123" spans="1:6" ht="81.75" customHeight="1" x14ac:dyDescent="0.25">
      <c r="A123" s="535"/>
      <c r="B123" s="537"/>
      <c r="C123" s="475"/>
      <c r="D123" s="56" t="s">
        <v>189</v>
      </c>
      <c r="E123" s="539"/>
      <c r="F123" s="520"/>
    </row>
    <row r="124" spans="1:6" ht="81" customHeight="1" x14ac:dyDescent="0.25">
      <c r="A124" s="535"/>
      <c r="B124" s="537"/>
      <c r="C124" s="12" t="s">
        <v>190</v>
      </c>
      <c r="D124" s="56" t="s">
        <v>191</v>
      </c>
      <c r="E124" s="539"/>
      <c r="F124" s="520"/>
    </row>
    <row r="125" spans="1:6" ht="65.25" customHeight="1" x14ac:dyDescent="0.25">
      <c r="A125" s="535"/>
      <c r="B125" s="537"/>
      <c r="C125" s="12" t="s">
        <v>192</v>
      </c>
      <c r="D125" s="12" t="s">
        <v>193</v>
      </c>
      <c r="E125" s="539"/>
      <c r="F125" s="520"/>
    </row>
    <row r="126" spans="1:6" ht="66.75" customHeight="1" x14ac:dyDescent="0.25">
      <c r="A126" s="535"/>
      <c r="B126" s="537"/>
      <c r="C126" s="475" t="s">
        <v>194</v>
      </c>
      <c r="D126" s="56" t="s">
        <v>195</v>
      </c>
      <c r="E126" s="539"/>
      <c r="F126" s="520"/>
    </row>
    <row r="127" spans="1:6" ht="80.25" customHeight="1" x14ac:dyDescent="0.25">
      <c r="A127" s="535"/>
      <c r="B127" s="537"/>
      <c r="C127" s="475"/>
      <c r="D127" s="56" t="s">
        <v>196</v>
      </c>
      <c r="E127" s="539"/>
      <c r="F127" s="520"/>
    </row>
    <row r="128" spans="1:6" ht="91.5" customHeight="1" x14ac:dyDescent="0.25">
      <c r="A128" s="57"/>
      <c r="B128" s="537"/>
      <c r="C128" s="540"/>
      <c r="D128" s="48" t="s">
        <v>197</v>
      </c>
      <c r="E128" s="539"/>
      <c r="F128" s="520"/>
    </row>
    <row r="129" spans="1:6" ht="90" x14ac:dyDescent="0.25">
      <c r="A129" s="57"/>
      <c r="B129" s="538"/>
      <c r="C129" s="540"/>
      <c r="D129" s="48" t="s">
        <v>198</v>
      </c>
      <c r="E129" s="539"/>
      <c r="F129" s="520"/>
    </row>
    <row r="130" spans="1:6" ht="18" x14ac:dyDescent="0.25">
      <c r="A130" s="58"/>
      <c r="B130" s="50"/>
      <c r="C130" s="50"/>
      <c r="D130" s="50"/>
      <c r="E130" s="59"/>
      <c r="F130" s="60"/>
    </row>
    <row r="131" spans="1:6" ht="57" customHeight="1" x14ac:dyDescent="0.25">
      <c r="A131" s="61" t="s">
        <v>199</v>
      </c>
      <c r="B131" s="62" t="s">
        <v>200</v>
      </c>
      <c r="C131" s="63"/>
      <c r="D131" s="48"/>
      <c r="E131" s="64">
        <v>50000000</v>
      </c>
      <c r="F131" s="65">
        <v>60000000</v>
      </c>
    </row>
    <row r="132" spans="1:6" ht="24.75" customHeight="1" thickBot="1" x14ac:dyDescent="0.3">
      <c r="A132" s="66"/>
      <c r="B132" s="548" t="s">
        <v>201</v>
      </c>
      <c r="C132" s="549"/>
      <c r="D132" s="550"/>
      <c r="E132" s="67"/>
      <c r="F132" s="68"/>
    </row>
    <row r="133" spans="1:6" ht="125.25" customHeight="1" thickBot="1" x14ac:dyDescent="0.3">
      <c r="A133" s="522" t="s">
        <v>202</v>
      </c>
      <c r="B133" s="551" t="s">
        <v>203</v>
      </c>
      <c r="C133" s="552" t="s">
        <v>204</v>
      </c>
      <c r="D133" s="69" t="s">
        <v>205</v>
      </c>
      <c r="E133" s="481">
        <v>3384000</v>
      </c>
      <c r="F133" s="478">
        <v>6981043</v>
      </c>
    </row>
    <row r="134" spans="1:6" ht="119.25" customHeight="1" x14ac:dyDescent="0.25">
      <c r="A134" s="508"/>
      <c r="B134" s="485"/>
      <c r="C134" s="502"/>
      <c r="D134" s="12" t="s">
        <v>206</v>
      </c>
      <c r="E134" s="481"/>
      <c r="F134" s="478"/>
    </row>
    <row r="135" spans="1:6" ht="97.5" customHeight="1" x14ac:dyDescent="0.25">
      <c r="A135" s="508" t="s">
        <v>207</v>
      </c>
      <c r="B135" s="502" t="s">
        <v>208</v>
      </c>
      <c r="C135" s="502" t="s">
        <v>209</v>
      </c>
      <c r="D135" s="12" t="s">
        <v>210</v>
      </c>
      <c r="E135" s="481"/>
      <c r="F135" s="478"/>
    </row>
    <row r="136" spans="1:6" ht="114.75" customHeight="1" x14ac:dyDescent="0.25">
      <c r="A136" s="508"/>
      <c r="B136" s="502"/>
      <c r="C136" s="502"/>
      <c r="D136" s="12" t="s">
        <v>211</v>
      </c>
      <c r="E136" s="481"/>
      <c r="F136" s="478"/>
    </row>
    <row r="137" spans="1:6" ht="90" x14ac:dyDescent="0.25">
      <c r="A137" s="508"/>
      <c r="B137" s="502"/>
      <c r="C137" s="502"/>
      <c r="D137" s="12" t="s">
        <v>212</v>
      </c>
      <c r="E137" s="481"/>
      <c r="F137" s="478"/>
    </row>
    <row r="138" spans="1:6" ht="108" x14ac:dyDescent="0.25">
      <c r="A138" s="508"/>
      <c r="B138" s="502"/>
      <c r="C138" s="502"/>
      <c r="D138" s="12" t="s">
        <v>213</v>
      </c>
      <c r="E138" s="481"/>
      <c r="F138" s="478"/>
    </row>
    <row r="139" spans="1:6" ht="72" x14ac:dyDescent="0.25">
      <c r="A139" s="508"/>
      <c r="B139" s="502"/>
      <c r="C139" s="502"/>
      <c r="D139" s="12" t="s">
        <v>214</v>
      </c>
      <c r="E139" s="481"/>
      <c r="F139" s="478"/>
    </row>
    <row r="140" spans="1:6" ht="54" x14ac:dyDescent="0.25">
      <c r="A140" s="508"/>
      <c r="B140" s="502"/>
      <c r="C140" s="502"/>
      <c r="D140" s="70" t="s">
        <v>215</v>
      </c>
      <c r="E140" s="481"/>
      <c r="F140" s="478"/>
    </row>
    <row r="141" spans="1:6" ht="93" customHeight="1" x14ac:dyDescent="0.25">
      <c r="A141" s="508"/>
      <c r="B141" s="502"/>
      <c r="C141" s="502"/>
      <c r="D141" s="71" t="s">
        <v>216</v>
      </c>
      <c r="E141" s="481"/>
      <c r="F141" s="478"/>
    </row>
    <row r="142" spans="1:6" ht="123.75" customHeight="1" x14ac:dyDescent="0.25">
      <c r="A142" s="516"/>
      <c r="B142" s="503"/>
      <c r="C142" s="503"/>
      <c r="D142" s="72" t="s">
        <v>217</v>
      </c>
      <c r="E142" s="481"/>
      <c r="F142" s="478"/>
    </row>
    <row r="143" spans="1:6" ht="18" x14ac:dyDescent="0.25">
      <c r="A143" s="58" t="s">
        <v>218</v>
      </c>
      <c r="B143" s="545" t="s">
        <v>219</v>
      </c>
      <c r="C143" s="545"/>
      <c r="D143" s="545"/>
      <c r="E143" s="73">
        <v>67029779</v>
      </c>
      <c r="F143" s="74">
        <v>87736300</v>
      </c>
    </row>
    <row r="144" spans="1:6" ht="80.25" customHeight="1" x14ac:dyDescent="0.25">
      <c r="A144" s="494" t="s">
        <v>218</v>
      </c>
      <c r="B144" s="547" t="s">
        <v>220</v>
      </c>
      <c r="C144" s="459" t="s">
        <v>221</v>
      </c>
      <c r="D144" s="56" t="s">
        <v>222</v>
      </c>
      <c r="E144" s="539">
        <v>33633407</v>
      </c>
      <c r="F144" s="520">
        <v>81000200</v>
      </c>
    </row>
    <row r="145" spans="1:6" ht="45" customHeight="1" x14ac:dyDescent="0.25">
      <c r="A145" s="494"/>
      <c r="B145" s="547"/>
      <c r="C145" s="459"/>
      <c r="D145" s="48" t="s">
        <v>223</v>
      </c>
      <c r="E145" s="539"/>
      <c r="F145" s="520"/>
    </row>
    <row r="146" spans="1:6" ht="59.25" customHeight="1" x14ac:dyDescent="0.25">
      <c r="A146" s="494"/>
      <c r="B146" s="547"/>
      <c r="C146" s="459"/>
      <c r="D146" s="75" t="s">
        <v>224</v>
      </c>
      <c r="E146" s="539"/>
      <c r="F146" s="520"/>
    </row>
    <row r="147" spans="1:6" ht="75.75" customHeight="1" thickBot="1" x14ac:dyDescent="0.3">
      <c r="A147" s="546"/>
      <c r="B147" s="76" t="s">
        <v>225</v>
      </c>
      <c r="C147" s="77" t="s">
        <v>226</v>
      </c>
      <c r="D147" s="78"/>
      <c r="E147" s="79">
        <v>33396372</v>
      </c>
      <c r="F147" s="80">
        <v>33736100</v>
      </c>
    </row>
  </sheetData>
  <mergeCells count="125">
    <mergeCell ref="B143:D143"/>
    <mergeCell ref="A144:A147"/>
    <mergeCell ref="B144:B146"/>
    <mergeCell ref="C144:C146"/>
    <mergeCell ref="E144:E146"/>
    <mergeCell ref="F144:F146"/>
    <mergeCell ref="B132:D132"/>
    <mergeCell ref="A133:A134"/>
    <mergeCell ref="B133:B134"/>
    <mergeCell ref="C133:C134"/>
    <mergeCell ref="E133:E142"/>
    <mergeCell ref="F133:F142"/>
    <mergeCell ref="A135:A142"/>
    <mergeCell ref="B135:B142"/>
    <mergeCell ref="C135:C142"/>
    <mergeCell ref="A120:F120"/>
    <mergeCell ref="A121:A127"/>
    <mergeCell ref="B121:B129"/>
    <mergeCell ref="C121:C123"/>
    <mergeCell ref="E121:E129"/>
    <mergeCell ref="F121:F129"/>
    <mergeCell ref="C126:C127"/>
    <mergeCell ref="C128:C129"/>
    <mergeCell ref="B110:C110"/>
    <mergeCell ref="A111:A119"/>
    <mergeCell ref="B111:B119"/>
    <mergeCell ref="C111:C119"/>
    <mergeCell ref="E111:E119"/>
    <mergeCell ref="F111:F119"/>
    <mergeCell ref="A107:F107"/>
    <mergeCell ref="A108:A109"/>
    <mergeCell ref="B108:B109"/>
    <mergeCell ref="C108:C109"/>
    <mergeCell ref="E108:E109"/>
    <mergeCell ref="F108:F109"/>
    <mergeCell ref="A100:F100"/>
    <mergeCell ref="A101:A106"/>
    <mergeCell ref="B101:B106"/>
    <mergeCell ref="C101:C106"/>
    <mergeCell ref="E101:E106"/>
    <mergeCell ref="F101:F106"/>
    <mergeCell ref="A91:A93"/>
    <mergeCell ref="B91:B93"/>
    <mergeCell ref="C91:C93"/>
    <mergeCell ref="E91:E93"/>
    <mergeCell ref="F91:F93"/>
    <mergeCell ref="A95:A99"/>
    <mergeCell ref="B95:B99"/>
    <mergeCell ref="C95:C99"/>
    <mergeCell ref="E95:E99"/>
    <mergeCell ref="F95:F99"/>
    <mergeCell ref="A85:F85"/>
    <mergeCell ref="A86:A90"/>
    <mergeCell ref="B86:B90"/>
    <mergeCell ref="C86:C90"/>
    <mergeCell ref="E86:E90"/>
    <mergeCell ref="F86:F90"/>
    <mergeCell ref="F66:F78"/>
    <mergeCell ref="C68:C69"/>
    <mergeCell ref="C70:C78"/>
    <mergeCell ref="A79:F79"/>
    <mergeCell ref="A80:A84"/>
    <mergeCell ref="B80:B84"/>
    <mergeCell ref="C80:C81"/>
    <mergeCell ref="E80:E84"/>
    <mergeCell ref="F80:F84"/>
    <mergeCell ref="C82:C84"/>
    <mergeCell ref="B64:D64"/>
    <mergeCell ref="B65:D65"/>
    <mergeCell ref="A66:A78"/>
    <mergeCell ref="B66:B78"/>
    <mergeCell ref="C66:C67"/>
    <mergeCell ref="E66:E78"/>
    <mergeCell ref="A51:A56"/>
    <mergeCell ref="B51:B56"/>
    <mergeCell ref="C51:C56"/>
    <mergeCell ref="E51:E56"/>
    <mergeCell ref="F51:F56"/>
    <mergeCell ref="A58:A63"/>
    <mergeCell ref="B58:B63"/>
    <mergeCell ref="E58:E63"/>
    <mergeCell ref="F58:F63"/>
    <mergeCell ref="C62:C63"/>
    <mergeCell ref="B41:B42"/>
    <mergeCell ref="C41:C42"/>
    <mergeCell ref="E41:E42"/>
    <mergeCell ref="F41:F42"/>
    <mergeCell ref="A44:A49"/>
    <mergeCell ref="B44:B49"/>
    <mergeCell ref="C44:C47"/>
    <mergeCell ref="E44:E49"/>
    <mergeCell ref="F44:F49"/>
    <mergeCell ref="B30:B38"/>
    <mergeCell ref="C30:C35"/>
    <mergeCell ref="E30:E38"/>
    <mergeCell ref="F30:F38"/>
    <mergeCell ref="C36:C37"/>
    <mergeCell ref="B39:B40"/>
    <mergeCell ref="C39:C40"/>
    <mergeCell ref="E39:E40"/>
    <mergeCell ref="F39:F40"/>
    <mergeCell ref="B24:B29"/>
    <mergeCell ref="E24:E29"/>
    <mergeCell ref="F24:F29"/>
    <mergeCell ref="C25:C28"/>
    <mergeCell ref="A5:A23"/>
    <mergeCell ref="B5:B23"/>
    <mergeCell ref="C5:C9"/>
    <mergeCell ref="E5:E9"/>
    <mergeCell ref="F5:F9"/>
    <mergeCell ref="C11:C12"/>
    <mergeCell ref="E11:E12"/>
    <mergeCell ref="F11:F12"/>
    <mergeCell ref="C14:C18"/>
    <mergeCell ref="E14:E18"/>
    <mergeCell ref="A1:F1"/>
    <mergeCell ref="A2:A3"/>
    <mergeCell ref="B2:B3"/>
    <mergeCell ref="C2:C3"/>
    <mergeCell ref="D2:D3"/>
    <mergeCell ref="E2:F2"/>
    <mergeCell ref="F14:F18"/>
    <mergeCell ref="C20:C23"/>
    <mergeCell ref="E20:E23"/>
    <mergeCell ref="F20:F23"/>
  </mergeCells>
  <printOptions horizontalCentered="1"/>
  <pageMargins left="0.31496062992125984" right="0.31496062992125984" top="0.74803149606299213" bottom="0.74803149606299213" header="0.31496062992125984" footer="0.31496062992125984"/>
  <pageSetup scale="54" fitToWidth="20" fitToHeight="20" orientation="landscape" r:id="rId1"/>
  <headerFooter>
    <oddFooter>&amp;C&amp;N&amp;R&amp;F</oddFooter>
  </headerFooter>
  <rowBreaks count="12" manualBreakCount="12">
    <brk id="16" max="5" man="1"/>
    <brk id="28" max="5" man="1"/>
    <brk id="38" max="5" man="1"/>
    <brk id="48" max="5" man="1"/>
    <brk id="57" max="5" man="1"/>
    <brk id="67" max="5" man="1"/>
    <brk id="78" max="5" man="1"/>
    <brk id="88" max="5" man="1"/>
    <brk id="100" max="5" man="1"/>
    <brk id="112" max="5" man="1"/>
    <brk id="120" max="5" man="1"/>
    <brk id="14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view="pageBreakPreview" topLeftCell="A86" zoomScaleSheetLayoutView="100" workbookViewId="0">
      <selection activeCell="I70" sqref="I70"/>
    </sheetView>
  </sheetViews>
  <sheetFormatPr baseColWidth="10" defaultRowHeight="15" x14ac:dyDescent="0.25"/>
  <cols>
    <col min="1" max="2" width="28.85546875" customWidth="1"/>
    <col min="3" max="3" width="42.42578125" customWidth="1"/>
    <col min="4" max="4" width="24" customWidth="1"/>
    <col min="5" max="5" width="18" customWidth="1"/>
    <col min="6" max="6" width="15.140625" customWidth="1"/>
  </cols>
  <sheetData>
    <row r="1" spans="1:13" ht="14.25" customHeight="1" x14ac:dyDescent="0.25">
      <c r="A1" s="621" t="s">
        <v>242</v>
      </c>
      <c r="B1" s="621"/>
      <c r="C1" s="621"/>
      <c r="D1" s="621"/>
      <c r="E1" s="621"/>
    </row>
    <row r="2" spans="1:13" ht="18" x14ac:dyDescent="0.25">
      <c r="A2" s="621" t="s">
        <v>243</v>
      </c>
      <c r="B2" s="621"/>
      <c r="C2" s="621"/>
      <c r="D2" s="621"/>
      <c r="E2" s="621"/>
      <c r="F2" s="86"/>
      <c r="G2" s="86"/>
      <c r="H2" s="86"/>
      <c r="I2" s="86"/>
      <c r="J2" s="86"/>
      <c r="K2" s="86"/>
      <c r="L2" s="86"/>
      <c r="M2" s="86"/>
    </row>
    <row r="3" spans="1:13" ht="18" x14ac:dyDescent="0.25">
      <c r="A3" s="621" t="s">
        <v>244</v>
      </c>
      <c r="B3" s="621"/>
      <c r="C3" s="621"/>
      <c r="D3" s="621"/>
      <c r="E3" s="621"/>
      <c r="F3" s="86"/>
      <c r="G3" s="86"/>
      <c r="H3" s="86"/>
      <c r="I3" s="86"/>
      <c r="J3" s="86"/>
      <c r="K3" s="86"/>
      <c r="L3" s="86"/>
      <c r="M3" s="86"/>
    </row>
    <row r="4" spans="1:13" ht="18" x14ac:dyDescent="0.25">
      <c r="A4" s="621" t="s">
        <v>245</v>
      </c>
      <c r="B4" s="621"/>
      <c r="C4" s="621"/>
      <c r="D4" s="621"/>
      <c r="E4" s="621"/>
      <c r="F4" s="86"/>
      <c r="G4" s="86"/>
      <c r="H4" s="86"/>
      <c r="I4" s="86"/>
      <c r="J4" s="86"/>
      <c r="K4" s="86"/>
      <c r="L4" s="86"/>
      <c r="M4" s="86"/>
    </row>
    <row r="5" spans="1:13" ht="18" x14ac:dyDescent="0.25">
      <c r="A5" s="621" t="s">
        <v>246</v>
      </c>
      <c r="B5" s="621"/>
      <c r="C5" s="621"/>
      <c r="D5" s="621"/>
      <c r="E5" s="621"/>
      <c r="F5" s="86"/>
      <c r="G5" s="86"/>
      <c r="H5" s="86"/>
      <c r="I5" s="86"/>
      <c r="J5" s="86"/>
      <c r="K5" s="86"/>
      <c r="L5" s="86"/>
      <c r="M5" s="86"/>
    </row>
    <row r="6" spans="1:13" ht="18.75" thickBot="1" x14ac:dyDescent="0.3">
      <c r="A6" s="621" t="s">
        <v>247</v>
      </c>
      <c r="B6" s="621"/>
      <c r="C6" s="621"/>
      <c r="D6" s="621"/>
      <c r="E6" s="621"/>
      <c r="F6" s="86"/>
      <c r="G6" s="86"/>
      <c r="H6" s="86"/>
      <c r="I6" s="86"/>
      <c r="J6" s="86"/>
      <c r="K6" s="86"/>
      <c r="L6" s="86"/>
      <c r="M6" s="86"/>
    </row>
    <row r="7" spans="1:13" s="88" customFormat="1" ht="15.75" thickBot="1" x14ac:dyDescent="0.3">
      <c r="A7" s="618" t="s">
        <v>248</v>
      </c>
      <c r="B7" s="618"/>
      <c r="C7" s="618"/>
      <c r="D7" s="618"/>
      <c r="E7" s="618"/>
      <c r="F7" s="87"/>
      <c r="G7" s="87"/>
      <c r="H7" s="87"/>
      <c r="I7" s="87"/>
      <c r="J7" s="87"/>
      <c r="K7" s="87"/>
      <c r="L7" s="87"/>
      <c r="M7" s="87"/>
    </row>
    <row r="8" spans="1:13" ht="16.5" customHeight="1" x14ac:dyDescent="0.25">
      <c r="A8" s="596" t="s">
        <v>249</v>
      </c>
      <c r="B8" s="598" t="s">
        <v>250</v>
      </c>
      <c r="C8" s="600" t="s">
        <v>251</v>
      </c>
      <c r="D8" s="598" t="s">
        <v>252</v>
      </c>
      <c r="E8" s="572" t="s">
        <v>253</v>
      </c>
    </row>
    <row r="9" spans="1:13" ht="16.5" customHeight="1" x14ac:dyDescent="0.25">
      <c r="A9" s="597"/>
      <c r="B9" s="599"/>
      <c r="C9" s="601"/>
      <c r="D9" s="599"/>
      <c r="E9" s="573"/>
    </row>
    <row r="10" spans="1:13" ht="69" customHeight="1" x14ac:dyDescent="0.25">
      <c r="A10" s="619" t="s">
        <v>254</v>
      </c>
      <c r="B10" s="620" t="s">
        <v>255</v>
      </c>
      <c r="C10" s="89" t="s">
        <v>256</v>
      </c>
      <c r="D10" s="90">
        <v>2600000</v>
      </c>
      <c r="E10" s="91" t="s">
        <v>257</v>
      </c>
    </row>
    <row r="11" spans="1:13" ht="33" customHeight="1" x14ac:dyDescent="0.25">
      <c r="A11" s="619"/>
      <c r="B11" s="620"/>
      <c r="C11" s="89" t="s">
        <v>258</v>
      </c>
      <c r="D11" s="90">
        <v>15500000</v>
      </c>
      <c r="E11" s="91" t="s">
        <v>259</v>
      </c>
    </row>
    <row r="12" spans="1:13" ht="39.75" customHeight="1" x14ac:dyDescent="0.25">
      <c r="A12" s="619"/>
      <c r="B12" s="620"/>
      <c r="C12" s="89" t="s">
        <v>260</v>
      </c>
      <c r="D12" s="90">
        <v>12800000</v>
      </c>
      <c r="E12" s="91" t="s">
        <v>259</v>
      </c>
    </row>
    <row r="13" spans="1:13" ht="37.5" customHeight="1" x14ac:dyDescent="0.25">
      <c r="A13" s="619"/>
      <c r="B13" s="620"/>
      <c r="C13" s="89" t="s">
        <v>261</v>
      </c>
      <c r="D13" s="90">
        <v>2945000</v>
      </c>
      <c r="E13" s="2" t="s">
        <v>262</v>
      </c>
    </row>
    <row r="14" spans="1:13" ht="38.25" customHeight="1" x14ac:dyDescent="0.25">
      <c r="A14" s="619"/>
      <c r="B14" s="620"/>
      <c r="C14" s="89" t="s">
        <v>263</v>
      </c>
      <c r="D14" s="90">
        <v>4920000</v>
      </c>
      <c r="E14" s="91" t="s">
        <v>259</v>
      </c>
    </row>
    <row r="15" spans="1:13" ht="45" customHeight="1" x14ac:dyDescent="0.25">
      <c r="A15" s="619"/>
      <c r="B15" s="620"/>
      <c r="C15" s="89" t="s">
        <v>264</v>
      </c>
      <c r="D15" s="90">
        <v>3700000</v>
      </c>
      <c r="E15" s="92" t="s">
        <v>265</v>
      </c>
    </row>
    <row r="16" spans="1:13" ht="58.5" customHeight="1" x14ac:dyDescent="0.25">
      <c r="A16" s="619"/>
      <c r="B16" s="620"/>
      <c r="C16" s="89" t="s">
        <v>266</v>
      </c>
      <c r="D16" s="90">
        <v>3500000</v>
      </c>
      <c r="E16" s="91" t="s">
        <v>267</v>
      </c>
    </row>
    <row r="17" spans="1:6" ht="34.5" customHeight="1" x14ac:dyDescent="0.25">
      <c r="A17" s="619"/>
      <c r="B17" s="576" t="s">
        <v>268</v>
      </c>
      <c r="C17" s="93" t="s">
        <v>269</v>
      </c>
      <c r="D17" s="90">
        <v>1190250</v>
      </c>
      <c r="E17" s="3" t="s">
        <v>270</v>
      </c>
    </row>
    <row r="18" spans="1:6" ht="36" customHeight="1" x14ac:dyDescent="0.25">
      <c r="A18" s="619"/>
      <c r="B18" s="576"/>
      <c r="C18" s="93" t="s">
        <v>271</v>
      </c>
      <c r="D18" s="90">
        <v>1765000</v>
      </c>
      <c r="E18" s="3" t="s">
        <v>270</v>
      </c>
    </row>
    <row r="19" spans="1:6" ht="31.5" customHeight="1" x14ac:dyDescent="0.25">
      <c r="A19" s="619"/>
      <c r="B19" s="576"/>
      <c r="C19" s="93" t="s">
        <v>272</v>
      </c>
      <c r="D19" s="90">
        <v>12166750</v>
      </c>
      <c r="E19" s="3" t="s">
        <v>270</v>
      </c>
    </row>
    <row r="20" spans="1:6" ht="36" customHeight="1" x14ac:dyDescent="0.25">
      <c r="A20" s="619"/>
      <c r="B20" s="576"/>
      <c r="C20" s="93" t="s">
        <v>273</v>
      </c>
      <c r="D20" s="90">
        <v>125000</v>
      </c>
      <c r="E20" s="3" t="s">
        <v>270</v>
      </c>
    </row>
    <row r="21" spans="1:6" ht="37.5" customHeight="1" x14ac:dyDescent="0.25">
      <c r="A21" s="619"/>
      <c r="B21" s="576"/>
      <c r="C21" s="93" t="s">
        <v>274</v>
      </c>
      <c r="D21" s="90">
        <v>220000</v>
      </c>
      <c r="E21" s="2" t="s">
        <v>270</v>
      </c>
    </row>
    <row r="22" spans="1:6" ht="31.5" customHeight="1" x14ac:dyDescent="0.25">
      <c r="A22" s="619"/>
      <c r="B22" s="576"/>
      <c r="C22" s="93" t="s">
        <v>275</v>
      </c>
      <c r="D22" s="90">
        <v>96300847</v>
      </c>
      <c r="E22" s="2" t="s">
        <v>270</v>
      </c>
      <c r="F22" s="94"/>
    </row>
    <row r="23" spans="1:6" ht="38.25" customHeight="1" x14ac:dyDescent="0.25">
      <c r="A23" s="622" t="s">
        <v>276</v>
      </c>
      <c r="B23" s="623" t="s">
        <v>277</v>
      </c>
      <c r="C23" s="624" t="s">
        <v>365</v>
      </c>
      <c r="D23" s="625">
        <v>10275000</v>
      </c>
      <c r="E23" s="626" t="s">
        <v>278</v>
      </c>
      <c r="F23" t="s">
        <v>366</v>
      </c>
    </row>
    <row r="24" spans="1:6" ht="57" customHeight="1" x14ac:dyDescent="0.25">
      <c r="A24" s="622"/>
      <c r="B24" s="623"/>
      <c r="C24" s="624" t="s">
        <v>279</v>
      </c>
      <c r="D24" s="625">
        <v>1640000</v>
      </c>
      <c r="E24" s="626" t="s">
        <v>278</v>
      </c>
      <c r="F24" s="629" t="s">
        <v>370</v>
      </c>
    </row>
    <row r="25" spans="1:6" ht="36" customHeight="1" x14ac:dyDescent="0.25">
      <c r="A25" s="622"/>
      <c r="B25" s="623"/>
      <c r="C25" s="624" t="s">
        <v>280</v>
      </c>
      <c r="D25" s="625">
        <v>9500000</v>
      </c>
      <c r="E25" s="626" t="s">
        <v>278</v>
      </c>
      <c r="F25" t="s">
        <v>368</v>
      </c>
    </row>
    <row r="26" spans="1:6" ht="46.5" customHeight="1" x14ac:dyDescent="0.25">
      <c r="A26" s="622"/>
      <c r="B26" s="623"/>
      <c r="C26" s="624" t="s">
        <v>281</v>
      </c>
      <c r="D26" s="625">
        <v>15665000</v>
      </c>
      <c r="E26" s="626" t="s">
        <v>278</v>
      </c>
      <c r="F26" t="s">
        <v>367</v>
      </c>
    </row>
    <row r="27" spans="1:6" ht="51" customHeight="1" x14ac:dyDescent="0.25">
      <c r="A27" s="622"/>
      <c r="B27" s="623"/>
      <c r="C27" s="624" t="s">
        <v>282</v>
      </c>
      <c r="D27" s="625">
        <v>14620000</v>
      </c>
      <c r="E27" s="626" t="s">
        <v>278</v>
      </c>
      <c r="F27" t="s">
        <v>369</v>
      </c>
    </row>
    <row r="28" spans="1:6" ht="65.25" customHeight="1" x14ac:dyDescent="0.25">
      <c r="A28" s="622"/>
      <c r="B28" s="623"/>
      <c r="C28" s="624" t="s">
        <v>283</v>
      </c>
      <c r="D28" s="625">
        <v>21895000</v>
      </c>
      <c r="E28" s="626" t="s">
        <v>284</v>
      </c>
    </row>
    <row r="29" spans="1:6" ht="42.75" customHeight="1" x14ac:dyDescent="0.25">
      <c r="A29" s="622"/>
      <c r="B29" s="627" t="s">
        <v>285</v>
      </c>
      <c r="C29" s="624" t="s">
        <v>286</v>
      </c>
      <c r="D29" s="625">
        <v>35500000</v>
      </c>
      <c r="E29" s="628" t="s">
        <v>265</v>
      </c>
    </row>
    <row r="30" spans="1:6" ht="21.75" customHeight="1" x14ac:dyDescent="0.25">
      <c r="A30" s="97"/>
      <c r="B30" s="96"/>
      <c r="C30" s="93"/>
      <c r="D30" s="90"/>
      <c r="E30" s="3"/>
    </row>
    <row r="31" spans="1:6" ht="27.75" customHeight="1" thickBot="1" x14ac:dyDescent="0.3">
      <c r="A31" s="616" t="s">
        <v>287</v>
      </c>
      <c r="B31" s="617"/>
      <c r="C31" s="98" t="s">
        <v>288</v>
      </c>
      <c r="D31" s="99">
        <f>SUM(D10:D30)</f>
        <v>266827847</v>
      </c>
      <c r="E31" s="100"/>
    </row>
    <row r="32" spans="1:6" ht="15.75" thickTop="1" x14ac:dyDescent="0.25">
      <c r="D32" s="101" t="e">
        <f>+D31+#REF!+#REF!+#REF!</f>
        <v>#REF!</v>
      </c>
      <c r="E32" s="94"/>
    </row>
    <row r="33" spans="1:5" ht="15.75" thickBot="1" x14ac:dyDescent="0.3">
      <c r="A33" s="615" t="s">
        <v>289</v>
      </c>
      <c r="B33" s="615"/>
      <c r="C33" s="615"/>
      <c r="D33" s="615"/>
      <c r="E33" s="615"/>
    </row>
    <row r="34" spans="1:5" x14ac:dyDescent="0.25">
      <c r="A34" s="568" t="s">
        <v>249</v>
      </c>
      <c r="B34" s="568" t="s">
        <v>250</v>
      </c>
      <c r="C34" s="570" t="s">
        <v>251</v>
      </c>
      <c r="D34" s="568" t="s">
        <v>252</v>
      </c>
      <c r="E34" s="568" t="s">
        <v>253</v>
      </c>
    </row>
    <row r="35" spans="1:5" ht="15.75" thickBot="1" x14ac:dyDescent="0.3">
      <c r="A35" s="569"/>
      <c r="B35" s="569"/>
      <c r="C35" s="571"/>
      <c r="D35" s="569"/>
      <c r="E35" s="569"/>
    </row>
    <row r="36" spans="1:5" ht="42.75" x14ac:dyDescent="0.25">
      <c r="A36" s="602" t="s">
        <v>290</v>
      </c>
      <c r="B36" s="605" t="s">
        <v>291</v>
      </c>
      <c r="C36" s="102" t="s">
        <v>292</v>
      </c>
      <c r="D36" s="103">
        <v>3600000</v>
      </c>
      <c r="E36" s="608" t="s">
        <v>293</v>
      </c>
    </row>
    <row r="37" spans="1:5" ht="60" x14ac:dyDescent="0.25">
      <c r="A37" s="603"/>
      <c r="B37" s="606"/>
      <c r="C37" s="104" t="s">
        <v>294</v>
      </c>
      <c r="D37" s="105">
        <v>44000000</v>
      </c>
      <c r="E37" s="559"/>
    </row>
    <row r="38" spans="1:5" ht="57" x14ac:dyDescent="0.25">
      <c r="A38" s="603"/>
      <c r="B38" s="607"/>
      <c r="C38" s="106" t="s">
        <v>295</v>
      </c>
      <c r="D38" s="105">
        <v>2000000</v>
      </c>
      <c r="E38" s="559"/>
    </row>
    <row r="39" spans="1:5" ht="45" x14ac:dyDescent="0.25">
      <c r="A39" s="603"/>
      <c r="B39" s="609" t="s">
        <v>296</v>
      </c>
      <c r="C39" s="107" t="s">
        <v>297</v>
      </c>
      <c r="D39" s="105">
        <v>7385000</v>
      </c>
      <c r="E39" s="559" t="s">
        <v>293</v>
      </c>
    </row>
    <row r="40" spans="1:5" ht="30" x14ac:dyDescent="0.25">
      <c r="A40" s="603"/>
      <c r="B40" s="610"/>
      <c r="C40" s="108" t="s">
        <v>298</v>
      </c>
      <c r="D40" s="105">
        <v>5200000</v>
      </c>
      <c r="E40" s="559"/>
    </row>
    <row r="41" spans="1:5" ht="30" x14ac:dyDescent="0.25">
      <c r="A41" s="603"/>
      <c r="B41" s="610"/>
      <c r="C41" s="109" t="s">
        <v>299</v>
      </c>
      <c r="D41" s="105">
        <v>15000000</v>
      </c>
      <c r="E41" s="92" t="s">
        <v>300</v>
      </c>
    </row>
    <row r="42" spans="1:5" ht="120" x14ac:dyDescent="0.25">
      <c r="A42" s="603"/>
      <c r="B42" s="110" t="s">
        <v>301</v>
      </c>
      <c r="C42" s="111" t="s">
        <v>302</v>
      </c>
      <c r="D42" s="105">
        <v>2650000</v>
      </c>
      <c r="E42" s="92" t="s">
        <v>293</v>
      </c>
    </row>
    <row r="43" spans="1:5" ht="48.75" customHeight="1" x14ac:dyDescent="0.25">
      <c r="A43" s="603"/>
      <c r="B43" s="611" t="s">
        <v>303</v>
      </c>
      <c r="C43" s="112" t="s">
        <v>304</v>
      </c>
      <c r="D43" s="105">
        <v>4680000</v>
      </c>
      <c r="E43" s="559" t="s">
        <v>15</v>
      </c>
    </row>
    <row r="44" spans="1:5" ht="25.5" customHeight="1" x14ac:dyDescent="0.25">
      <c r="A44" s="603"/>
      <c r="B44" s="612"/>
      <c r="C44" s="113" t="s">
        <v>305</v>
      </c>
      <c r="D44" s="105">
        <v>4783194</v>
      </c>
      <c r="E44" s="559"/>
    </row>
    <row r="45" spans="1:5" ht="28.5" x14ac:dyDescent="0.25">
      <c r="A45" s="603"/>
      <c r="B45" s="613"/>
      <c r="C45" s="114" t="s">
        <v>306</v>
      </c>
      <c r="D45" s="105">
        <v>15253600</v>
      </c>
      <c r="E45" s="559"/>
    </row>
    <row r="46" spans="1:5" ht="42.75" x14ac:dyDescent="0.25">
      <c r="A46" s="603"/>
      <c r="B46" s="611" t="s">
        <v>307</v>
      </c>
      <c r="C46" s="115" t="s">
        <v>308</v>
      </c>
      <c r="D46" s="105">
        <v>6675000</v>
      </c>
      <c r="E46" s="614" t="s">
        <v>14</v>
      </c>
    </row>
    <row r="47" spans="1:5" ht="28.5" x14ac:dyDescent="0.25">
      <c r="A47" s="603"/>
      <c r="B47" s="612"/>
      <c r="C47" s="115" t="s">
        <v>309</v>
      </c>
      <c r="D47" s="105">
        <v>4587500</v>
      </c>
      <c r="E47" s="614"/>
    </row>
    <row r="48" spans="1:5" x14ac:dyDescent="0.25">
      <c r="A48" s="603"/>
      <c r="B48" s="612"/>
      <c r="C48" s="116" t="s">
        <v>310</v>
      </c>
      <c r="D48" s="105">
        <v>1568000</v>
      </c>
      <c r="E48" s="614"/>
    </row>
    <row r="49" spans="1:6" ht="45" x14ac:dyDescent="0.25">
      <c r="A49" s="604"/>
      <c r="B49" s="613"/>
      <c r="C49" s="117" t="s">
        <v>311</v>
      </c>
      <c r="D49" s="105">
        <v>1050000</v>
      </c>
      <c r="E49" s="118" t="s">
        <v>312</v>
      </c>
    </row>
    <row r="50" spans="1:6" ht="57" x14ac:dyDescent="0.25">
      <c r="A50" s="589"/>
      <c r="B50" s="630" t="s">
        <v>313</v>
      </c>
      <c r="C50" s="631" t="s">
        <v>314</v>
      </c>
      <c r="D50" s="119">
        <v>4500000</v>
      </c>
      <c r="E50" s="591" t="s">
        <v>278</v>
      </c>
      <c r="F50" t="s">
        <v>371</v>
      </c>
    </row>
    <row r="51" spans="1:6" ht="42.75" x14ac:dyDescent="0.25">
      <c r="A51" s="590"/>
      <c r="B51" s="632"/>
      <c r="C51" s="631" t="s">
        <v>315</v>
      </c>
      <c r="D51" s="119">
        <v>1200000</v>
      </c>
      <c r="E51" s="591"/>
    </row>
    <row r="52" spans="1:6" ht="29.25" thickBot="1" x14ac:dyDescent="0.3">
      <c r="A52" s="581"/>
      <c r="B52" s="633"/>
      <c r="C52" s="631" t="s">
        <v>316</v>
      </c>
      <c r="D52" s="119">
        <v>1650000</v>
      </c>
      <c r="E52" s="592"/>
    </row>
    <row r="53" spans="1:6" ht="16.5" thickTop="1" thickBot="1" x14ac:dyDescent="0.3">
      <c r="A53" s="593" t="s">
        <v>317</v>
      </c>
      <c r="B53" s="594"/>
      <c r="C53" s="120" t="s">
        <v>288</v>
      </c>
      <c r="D53" s="121">
        <f>SUM(D36:D52)</f>
        <v>125782294</v>
      </c>
      <c r="E53" s="122"/>
    </row>
    <row r="55" spans="1:6" ht="16.5" thickBot="1" x14ac:dyDescent="0.3">
      <c r="A55" s="595" t="s">
        <v>318</v>
      </c>
      <c r="B55" s="595"/>
      <c r="C55" s="595"/>
      <c r="D55" s="595"/>
      <c r="E55" s="595"/>
    </row>
    <row r="56" spans="1:6" x14ac:dyDescent="0.25">
      <c r="A56" s="596" t="s">
        <v>249</v>
      </c>
      <c r="B56" s="598" t="s">
        <v>250</v>
      </c>
      <c r="C56" s="600" t="s">
        <v>251</v>
      </c>
      <c r="D56" s="598" t="s">
        <v>252</v>
      </c>
      <c r="E56" s="572" t="s">
        <v>253</v>
      </c>
    </row>
    <row r="57" spans="1:6" x14ac:dyDescent="0.25">
      <c r="A57" s="597"/>
      <c r="B57" s="599"/>
      <c r="C57" s="601"/>
      <c r="D57" s="599"/>
      <c r="E57" s="573"/>
    </row>
    <row r="58" spans="1:6" ht="28.5" x14ac:dyDescent="0.25">
      <c r="A58" s="574" t="s">
        <v>319</v>
      </c>
      <c r="B58" s="576" t="s">
        <v>320</v>
      </c>
      <c r="C58" s="123" t="s">
        <v>321</v>
      </c>
      <c r="D58" s="90">
        <v>1500000</v>
      </c>
      <c r="E58" s="577" t="s">
        <v>322</v>
      </c>
    </row>
    <row r="59" spans="1:6" ht="28.5" x14ac:dyDescent="0.25">
      <c r="A59" s="574"/>
      <c r="B59" s="576"/>
      <c r="C59" s="123" t="s">
        <v>323</v>
      </c>
      <c r="D59" s="90">
        <v>3500000</v>
      </c>
      <c r="E59" s="578"/>
    </row>
    <row r="60" spans="1:6" ht="75" x14ac:dyDescent="0.25">
      <c r="A60" s="574"/>
      <c r="B60" s="576"/>
      <c r="C60" s="124" t="s">
        <v>324</v>
      </c>
      <c r="D60" s="90">
        <v>27250188</v>
      </c>
      <c r="E60" s="91" t="s">
        <v>325</v>
      </c>
    </row>
    <row r="61" spans="1:6" ht="60" x14ac:dyDescent="0.25">
      <c r="A61" s="574"/>
      <c r="B61" s="576"/>
      <c r="C61" s="123" t="s">
        <v>326</v>
      </c>
      <c r="D61" s="90">
        <v>16850770</v>
      </c>
      <c r="E61" s="91" t="s">
        <v>327</v>
      </c>
    </row>
    <row r="62" spans="1:6" ht="30" x14ac:dyDescent="0.25">
      <c r="A62" s="574"/>
      <c r="B62" s="576"/>
      <c r="C62" s="124" t="s">
        <v>328</v>
      </c>
      <c r="D62" s="90">
        <v>1800000</v>
      </c>
      <c r="E62" s="91" t="s">
        <v>259</v>
      </c>
    </row>
    <row r="63" spans="1:6" ht="75" x14ac:dyDescent="0.25">
      <c r="A63" s="574"/>
      <c r="B63" s="576" t="s">
        <v>329</v>
      </c>
      <c r="C63" s="125" t="s">
        <v>330</v>
      </c>
      <c r="D63" s="90">
        <v>88700000</v>
      </c>
      <c r="E63" s="91" t="s">
        <v>331</v>
      </c>
    </row>
    <row r="64" spans="1:6" ht="75" x14ac:dyDescent="0.25">
      <c r="A64" s="574"/>
      <c r="B64" s="576"/>
      <c r="C64" s="126" t="s">
        <v>332</v>
      </c>
      <c r="D64" s="90">
        <v>17800000</v>
      </c>
      <c r="E64" s="91" t="s">
        <v>331</v>
      </c>
    </row>
    <row r="65" spans="1:5" ht="57" x14ac:dyDescent="0.25">
      <c r="A65" s="574"/>
      <c r="B65" s="579" t="s">
        <v>333</v>
      </c>
      <c r="C65" s="126" t="s">
        <v>334</v>
      </c>
      <c r="D65" s="90">
        <v>48943591.200000003</v>
      </c>
      <c r="E65" s="95" t="s">
        <v>335</v>
      </c>
    </row>
    <row r="66" spans="1:5" ht="42.75" x14ac:dyDescent="0.25">
      <c r="A66" s="574"/>
      <c r="B66" s="579"/>
      <c r="C66" s="123" t="s">
        <v>336</v>
      </c>
      <c r="D66" s="90">
        <v>46479704</v>
      </c>
      <c r="E66" s="95" t="s">
        <v>337</v>
      </c>
    </row>
    <row r="67" spans="1:5" ht="90" x14ac:dyDescent="0.25">
      <c r="A67" s="574"/>
      <c r="B67" s="579"/>
      <c r="C67" s="123" t="s">
        <v>338</v>
      </c>
      <c r="D67" s="90">
        <v>23779650</v>
      </c>
      <c r="E67" s="95" t="s">
        <v>339</v>
      </c>
    </row>
    <row r="68" spans="1:5" ht="90.75" thickBot="1" x14ac:dyDescent="0.3">
      <c r="A68" s="575"/>
      <c r="B68" s="580"/>
      <c r="C68" s="127" t="s">
        <v>340</v>
      </c>
      <c r="D68" s="128">
        <v>1502300</v>
      </c>
      <c r="E68" s="129" t="s">
        <v>339</v>
      </c>
    </row>
    <row r="69" spans="1:5" ht="60" x14ac:dyDescent="0.25">
      <c r="A69" s="581"/>
      <c r="B69" s="583" t="s">
        <v>341</v>
      </c>
      <c r="C69" s="130" t="s">
        <v>342</v>
      </c>
      <c r="D69" s="131">
        <v>1723000</v>
      </c>
      <c r="E69" s="132" t="s">
        <v>343</v>
      </c>
    </row>
    <row r="70" spans="1:5" ht="60" x14ac:dyDescent="0.25">
      <c r="A70" s="582"/>
      <c r="B70" s="584"/>
      <c r="C70" s="133" t="s">
        <v>344</v>
      </c>
      <c r="D70" s="90">
        <v>895000</v>
      </c>
      <c r="E70" s="91" t="s">
        <v>343</v>
      </c>
    </row>
    <row r="71" spans="1:5" ht="60" x14ac:dyDescent="0.25">
      <c r="A71" s="582"/>
      <c r="B71" s="584"/>
      <c r="C71" s="123" t="s">
        <v>345</v>
      </c>
      <c r="D71" s="90">
        <v>11500000</v>
      </c>
      <c r="E71" s="91" t="s">
        <v>346</v>
      </c>
    </row>
    <row r="72" spans="1:5" ht="60" x14ac:dyDescent="0.25">
      <c r="A72" s="582"/>
      <c r="B72" s="584"/>
      <c r="C72" s="123" t="s">
        <v>347</v>
      </c>
      <c r="D72" s="90">
        <v>478200</v>
      </c>
      <c r="E72" s="91" t="s">
        <v>346</v>
      </c>
    </row>
    <row r="73" spans="1:5" ht="28.5" x14ac:dyDescent="0.25">
      <c r="A73" s="582"/>
      <c r="B73" s="584" t="s">
        <v>348</v>
      </c>
      <c r="C73" s="133" t="s">
        <v>349</v>
      </c>
      <c r="D73" s="90">
        <v>2778650</v>
      </c>
      <c r="E73" s="585" t="s">
        <v>339</v>
      </c>
    </row>
    <row r="74" spans="1:5" ht="42.75" x14ac:dyDescent="0.25">
      <c r="A74" s="582"/>
      <c r="B74" s="584"/>
      <c r="C74" s="133" t="s">
        <v>350</v>
      </c>
      <c r="D74" s="90">
        <v>1500000</v>
      </c>
      <c r="E74" s="586"/>
    </row>
    <row r="75" spans="1:5" x14ac:dyDescent="0.25">
      <c r="A75" s="582"/>
      <c r="B75" s="584"/>
      <c r="C75" s="588" t="s">
        <v>351</v>
      </c>
      <c r="D75" s="90">
        <v>1650000</v>
      </c>
      <c r="E75" s="586"/>
    </row>
    <row r="76" spans="1:5" x14ac:dyDescent="0.25">
      <c r="A76" s="81"/>
      <c r="B76" s="584"/>
      <c r="C76" s="588"/>
      <c r="D76" s="90">
        <v>5500000</v>
      </c>
      <c r="E76" s="587"/>
    </row>
    <row r="77" spans="1:5" ht="15.75" thickBot="1" x14ac:dyDescent="0.3">
      <c r="A77" s="563" t="s">
        <v>352</v>
      </c>
      <c r="B77" s="564"/>
      <c r="C77" s="134" t="s">
        <v>288</v>
      </c>
      <c r="D77" s="135">
        <f>SUM(D58:D76)</f>
        <v>304131053.19999999</v>
      </c>
      <c r="E77" s="136"/>
    </row>
    <row r="79" spans="1:5" ht="15.75" thickBot="1" x14ac:dyDescent="0.3">
      <c r="A79" s="565" t="s">
        <v>353</v>
      </c>
      <c r="B79" s="565"/>
      <c r="C79" s="565"/>
      <c r="D79" s="565"/>
      <c r="E79" s="565"/>
    </row>
    <row r="80" spans="1:5" x14ac:dyDescent="0.25">
      <c r="A80" s="566" t="s">
        <v>249</v>
      </c>
      <c r="B80" s="568" t="s">
        <v>250</v>
      </c>
      <c r="C80" s="570" t="s">
        <v>251</v>
      </c>
      <c r="D80" s="568" t="s">
        <v>354</v>
      </c>
      <c r="E80" s="572" t="s">
        <v>253</v>
      </c>
    </row>
    <row r="81" spans="1:5" ht="15.75" thickBot="1" x14ac:dyDescent="0.3">
      <c r="A81" s="567"/>
      <c r="B81" s="569"/>
      <c r="C81" s="571"/>
      <c r="D81" s="569"/>
      <c r="E81" s="573"/>
    </row>
    <row r="82" spans="1:5" ht="48" customHeight="1" thickBot="1" x14ac:dyDescent="0.3">
      <c r="A82" s="553" t="s">
        <v>355</v>
      </c>
      <c r="B82" s="556" t="s">
        <v>356</v>
      </c>
      <c r="C82" s="137" t="s">
        <v>357</v>
      </c>
      <c r="D82" s="138">
        <v>19877000</v>
      </c>
      <c r="E82" s="558" t="s">
        <v>358</v>
      </c>
    </row>
    <row r="83" spans="1:5" ht="84.75" customHeight="1" thickBot="1" x14ac:dyDescent="0.3">
      <c r="A83" s="554"/>
      <c r="B83" s="557"/>
      <c r="C83" s="137" t="s">
        <v>359</v>
      </c>
      <c r="D83" s="138">
        <v>1256000</v>
      </c>
      <c r="E83" s="559"/>
    </row>
    <row r="84" spans="1:5" ht="86.25" thickBot="1" x14ac:dyDescent="0.3">
      <c r="A84" s="555"/>
      <c r="B84" s="139" t="s">
        <v>360</v>
      </c>
      <c r="C84" s="140" t="s">
        <v>361</v>
      </c>
      <c r="D84" s="138">
        <v>4567890</v>
      </c>
      <c r="E84" s="560"/>
    </row>
    <row r="85" spans="1:5" ht="16.5" thickTop="1" thickBot="1" x14ac:dyDescent="0.3">
      <c r="A85" s="561" t="s">
        <v>362</v>
      </c>
      <c r="B85" s="562"/>
      <c r="C85" s="141" t="s">
        <v>288</v>
      </c>
      <c r="D85" s="142">
        <f>SUM(D82:D84)</f>
        <v>25700890</v>
      </c>
      <c r="E85" s="143"/>
    </row>
    <row r="86" spans="1:5" ht="16.5" thickTop="1" thickBot="1" x14ac:dyDescent="0.3">
      <c r="A86" s="561" t="s">
        <v>363</v>
      </c>
      <c r="B86" s="562"/>
      <c r="C86" s="141" t="s">
        <v>288</v>
      </c>
      <c r="D86" s="142">
        <f>+D85+D77+D53+D31</f>
        <v>722442084.20000005</v>
      </c>
      <c r="E86" s="143"/>
    </row>
    <row r="87" spans="1:5" ht="15.75" thickTop="1" x14ac:dyDescent="0.25"/>
  </sheetData>
  <mergeCells count="65">
    <mergeCell ref="A6:E6"/>
    <mergeCell ref="A1:E1"/>
    <mergeCell ref="A2:E2"/>
    <mergeCell ref="A3:E3"/>
    <mergeCell ref="A4:E4"/>
    <mergeCell ref="A5:E5"/>
    <mergeCell ref="A31:B31"/>
    <mergeCell ref="A7:E7"/>
    <mergeCell ref="A8:A9"/>
    <mergeCell ref="B8:B9"/>
    <mergeCell ref="C8:C9"/>
    <mergeCell ref="D8:D9"/>
    <mergeCell ref="E8:E9"/>
    <mergeCell ref="A10:A22"/>
    <mergeCell ref="B10:B16"/>
    <mergeCell ref="B17:B22"/>
    <mergeCell ref="A23:A29"/>
    <mergeCell ref="B23:B28"/>
    <mergeCell ref="A33:E33"/>
    <mergeCell ref="A34:A35"/>
    <mergeCell ref="B34:B35"/>
    <mergeCell ref="C34:C35"/>
    <mergeCell ref="D34:D35"/>
    <mergeCell ref="E34:E35"/>
    <mergeCell ref="A36:A49"/>
    <mergeCell ref="B36:B38"/>
    <mergeCell ref="E36:E38"/>
    <mergeCell ref="B39:B41"/>
    <mergeCell ref="E39:E40"/>
    <mergeCell ref="B43:B45"/>
    <mergeCell ref="E43:E45"/>
    <mergeCell ref="B46:B49"/>
    <mergeCell ref="E46:E48"/>
    <mergeCell ref="A56:A57"/>
    <mergeCell ref="B56:B57"/>
    <mergeCell ref="C56:C57"/>
    <mergeCell ref="D56:D57"/>
    <mergeCell ref="E56:E57"/>
    <mergeCell ref="A50:A52"/>
    <mergeCell ref="B50:B52"/>
    <mergeCell ref="E50:E52"/>
    <mergeCell ref="A53:B53"/>
    <mergeCell ref="A55:E55"/>
    <mergeCell ref="A69:A75"/>
    <mergeCell ref="B69:B72"/>
    <mergeCell ref="B73:B76"/>
    <mergeCell ref="E73:E76"/>
    <mergeCell ref="C75:C76"/>
    <mergeCell ref="A58:A68"/>
    <mergeCell ref="B58:B62"/>
    <mergeCell ref="E58:E59"/>
    <mergeCell ref="B63:B64"/>
    <mergeCell ref="B65:B68"/>
    <mergeCell ref="A77:B77"/>
    <mergeCell ref="A79:E79"/>
    <mergeCell ref="A80:A81"/>
    <mergeCell ref="B80:B81"/>
    <mergeCell ref="C80:C81"/>
    <mergeCell ref="D80:D81"/>
    <mergeCell ref="E80:E81"/>
    <mergeCell ref="A82:A84"/>
    <mergeCell ref="B82:B83"/>
    <mergeCell ref="E82:E84"/>
    <mergeCell ref="A85:B85"/>
    <mergeCell ref="A86:B86"/>
  </mergeCells>
  <pageMargins left="0.70866141732283472" right="0.70866141732283472" top="0.35433070866141736"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Segumiento a la Imp.</vt:lpstr>
      <vt:lpstr>Articulacion </vt:lpstr>
      <vt:lpstr>Transversalidad</vt:lpstr>
      <vt:lpstr>Programas</vt:lpstr>
      <vt:lpstr>OBJ Reslt A01 </vt:lpstr>
      <vt:lpstr>'Articulacion '!Área_de_impresión</vt:lpstr>
      <vt:lpstr>'OBJ Reslt A01 '!Área_de_impresión</vt:lpstr>
      <vt:lpstr>Programas!Área_de_impresión</vt:lpstr>
      <vt:lpstr>'Segumiento a la Imp.'!Área_de_impresión</vt:lpstr>
      <vt:lpstr>Transversalidad!Área_de_impresión</vt:lpstr>
      <vt:lpstr>Programas!Títulos_a_imprimir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Milagros Moreno</cp:lastModifiedBy>
  <cp:lastPrinted>2016-09-08T16:36:07Z</cp:lastPrinted>
  <dcterms:created xsi:type="dcterms:W3CDTF">2015-06-12T16:03:28Z</dcterms:created>
  <dcterms:modified xsi:type="dcterms:W3CDTF">2017-07-05T15:45:08Z</dcterms:modified>
</cp:coreProperties>
</file>